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Новосибирск, Новосибирский р-н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diameters2">[1]TEHSHEET!$AU$2:$AU$8</definedName>
    <definedName name="List06_10_DP">'Новосибирск, Новосибирский р-н'!#REF!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_xlnm.Print_Area" localSheetId="0">'Новосибирск, Новосибирский р-н'!#REF!</definedName>
  </definedNames>
  <calcPr calcId="125725"/>
</workbook>
</file>

<file path=xl/calcChain.xml><?xml version="1.0" encoding="utf-8"?>
<calcChain xmlns="http://schemas.openxmlformats.org/spreadsheetml/2006/main">
  <c r="Z24" i="1"/>
  <c r="Z23"/>
  <c r="Z22"/>
  <c r="Z21"/>
  <c r="Z20"/>
  <c r="Z19"/>
  <c r="Z18"/>
  <c r="Z17"/>
  <c r="Z16"/>
  <c r="Z15"/>
  <c r="Z14"/>
  <c r="Z13"/>
  <c r="C11"/>
  <c r="F11" s="1"/>
  <c r="J11" s="1"/>
  <c r="P11" s="1"/>
  <c r="Q11" s="1"/>
  <c r="R11" s="1"/>
  <c r="S11" s="1"/>
  <c r="T11" s="1"/>
  <c r="U11" s="1"/>
  <c r="V11" s="1"/>
  <c r="W11" s="1"/>
  <c r="X11" s="1"/>
  <c r="C5"/>
  <c r="B5"/>
  <c r="C4"/>
  <c r="B4"/>
  <c r="C3"/>
  <c r="B3"/>
  <c r="Y22"/>
  <c r="Y14"/>
  <c r="Y20"/>
  <c r="Y17"/>
  <c r="Y23"/>
  <c r="Y15"/>
  <c r="Y18"/>
  <c r="Y24"/>
  <c r="Y16"/>
  <c r="Y13"/>
  <c r="Y19"/>
  <c r="Y21"/>
</calcChain>
</file>

<file path=xl/sharedStrings.xml><?xml version="1.0" encoding="utf-8"?>
<sst xmlns="http://schemas.openxmlformats.org/spreadsheetml/2006/main" count="120" uniqueCount="39">
  <si>
    <t>Источник официального опубликования решения</t>
  </si>
  <si>
    <t>Параметры формы</t>
  </si>
  <si>
    <t>№ п/п</t>
  </si>
  <si>
    <t>Параметр дифференциации тарифа/Заявитель</t>
  </si>
  <si>
    <t>Подключаемая нагрузка водопроводной сети, куб. м/сут</t>
  </si>
  <si>
    <t>Диапазон диаметров водопроводной сети, мм</t>
  </si>
  <si>
    <t>Протяженность водопроводной сети, км</t>
  </si>
  <si>
    <t>Условия прокладки сетей</t>
  </si>
  <si>
    <t>Период действия тарифа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</si>
  <si>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</si>
  <si>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</si>
  <si>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</si>
  <si>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</si>
  <si>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</si>
  <si>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</si>
  <si>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</si>
  <si>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</si>
  <si>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</si>
  <si>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да</t>
  </si>
  <si>
    <t>40 мм и менее</t>
  </si>
  <si>
    <t>нет</t>
  </si>
  <si>
    <t>Прокладка водопроводной сети открытым (траншейным) способом (одна нить трубопровода в одной траншее)</t>
  </si>
  <si>
    <t>01.01.2022</t>
  </si>
  <si>
    <t>31.12.2022</t>
  </si>
  <si>
    <t>О</t>
  </si>
  <si>
    <t>Прокладка водопроводной сети без разработки грунта (прокол)</t>
  </si>
  <si>
    <t>от 41 мм до 70 мм включительно</t>
  </si>
  <si>
    <t>3</t>
  </si>
  <si>
    <t>от 71 мм до 100 мм включительно</t>
  </si>
  <si>
    <t>4</t>
  </si>
  <si>
    <t>от 101 мм до 150 мм включительно</t>
  </si>
  <si>
    <t>5</t>
  </si>
  <si>
    <t>от 151 мм до 200 мм включительно</t>
  </si>
  <si>
    <t>6</t>
  </si>
  <si>
    <t>от 201 мм до 250 мм включительно</t>
  </si>
  <si>
    <t>Сайт департамента по тарифам НСО,                                                                   https://tarif.nso.ru/page/296</t>
  </si>
  <si>
    <r>
      <t>Форма 2.3 Информация о величинах тарифов на подключение к централизованной системе холодного водоснабжения</t>
    </r>
    <r>
      <rPr>
        <b/>
        <vertAlign val="superscript"/>
        <sz val="11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</si>
  <si>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11"/>
        <rFont val="Calibri"/>
        <family val="2"/>
        <charset val="204"/>
        <scheme val="minor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</si>
  <si>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Тариф на подключение (технологическое присоединение) к централизованной системе холодного водоснабжения</t>
  </si>
</sst>
</file>

<file path=xl/styles.xml><?xml version="1.0" encoding="utf-8"?>
<styleSheet xmlns="http://schemas.openxmlformats.org/spreadsheetml/2006/main">
  <numFmts count="1">
    <numFmt numFmtId="164" formatCode="#,##0.000"/>
  </numFmts>
  <fonts count="19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b/>
      <sz val="10"/>
      <name val="Tahoma"/>
      <family val="2"/>
      <charset val="204"/>
    </font>
    <font>
      <sz val="1"/>
      <name val="Tahoma"/>
      <family val="2"/>
      <charset val="204"/>
    </font>
    <font>
      <b/>
      <sz val="11"/>
      <name val="Tahoma"/>
      <family val="2"/>
      <charset val="204"/>
    </font>
    <font>
      <b/>
      <vertAlign val="superscript"/>
      <sz val="11"/>
      <name val="Tahoma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7" fillId="0" borderId="0"/>
    <xf numFmtId="0" fontId="5" fillId="0" borderId="0">
      <alignment horizontal="left" vertical="center"/>
    </xf>
    <xf numFmtId="0" fontId="4" fillId="0" borderId="0"/>
    <xf numFmtId="0" fontId="7" fillId="0" borderId="0"/>
    <xf numFmtId="0" fontId="2" fillId="0" borderId="0"/>
    <xf numFmtId="0" fontId="9" fillId="0" borderId="1" applyBorder="0">
      <alignment horizontal="center" vertical="center" wrapText="1"/>
    </xf>
  </cellStyleXfs>
  <cellXfs count="73">
    <xf numFmtId="0" fontId="0" fillId="0" borderId="0" xfId="0"/>
    <xf numFmtId="0" fontId="1" fillId="2" borderId="0" xfId="0" applyFont="1" applyFill="1" applyAlignment="1">
      <alignment vertical="center"/>
    </xf>
    <xf numFmtId="0" fontId="8" fillId="2" borderId="0" xfId="2" applyFont="1" applyFill="1" applyBorder="1" applyAlignment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5" fillId="2" borderId="0" xfId="1" applyFont="1" applyFill="1" applyAlignment="1" applyProtection="1">
      <alignment vertical="center" wrapText="1"/>
    </xf>
    <xf numFmtId="0" fontId="6" fillId="2" borderId="0" xfId="1" applyFont="1" applyFill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49" fontId="10" fillId="2" borderId="0" xfId="1" applyNumberFormat="1" applyFont="1" applyFill="1" applyBorder="1" applyAlignment="1" applyProtection="1">
      <alignment vertical="center" wrapText="1"/>
    </xf>
    <xf numFmtId="49" fontId="5" fillId="2" borderId="0" xfId="1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horizontal="right" vertical="top" wrapText="1"/>
    </xf>
    <xf numFmtId="49" fontId="0" fillId="2" borderId="0" xfId="1" applyNumberFormat="1" applyFont="1" applyFill="1" applyAlignment="1" applyProtection="1">
      <alignment horizontal="left" vertical="top"/>
    </xf>
    <xf numFmtId="49" fontId="0" fillId="2" borderId="0" xfId="1" applyNumberFormat="1" applyFont="1" applyFill="1" applyAlignment="1" applyProtection="1">
      <alignment vertical="center" wrapText="1"/>
    </xf>
    <xf numFmtId="49" fontId="6" fillId="2" borderId="0" xfId="1" applyNumberFormat="1" applyFont="1" applyFill="1" applyAlignment="1" applyProtection="1">
      <alignment vertical="center" wrapText="1"/>
    </xf>
    <xf numFmtId="49" fontId="0" fillId="2" borderId="0" xfId="1" applyNumberFormat="1" applyFont="1" applyFill="1" applyAlignment="1" applyProtection="1">
      <alignment vertical="center"/>
    </xf>
    <xf numFmtId="49" fontId="6" fillId="2" borderId="0" xfId="1" applyNumberFormat="1" applyFont="1" applyFill="1" applyAlignment="1" applyProtection="1">
      <alignment vertical="center"/>
    </xf>
    <xf numFmtId="0" fontId="3" fillId="2" borderId="2" xfId="3" applyFont="1" applyFill="1" applyBorder="1" applyAlignment="1" applyProtection="1">
      <alignment horizontal="left" vertical="center" wrapText="1" indent="1"/>
    </xf>
    <xf numFmtId="0" fontId="0" fillId="2" borderId="2" xfId="6" applyNumberFormat="1" applyFont="1" applyFill="1" applyBorder="1" applyAlignment="1" applyProtection="1">
      <alignment horizontal="center" vertical="center" wrapText="1"/>
    </xf>
    <xf numFmtId="0" fontId="0" fillId="2" borderId="2" xfId="5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/>
    </xf>
    <xf numFmtId="0" fontId="5" fillId="2" borderId="2" xfId="5" applyFont="1" applyFill="1" applyBorder="1" applyAlignment="1" applyProtection="1">
      <alignment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 indent="4"/>
    </xf>
    <xf numFmtId="49" fontId="5" fillId="2" borderId="2" xfId="1" applyNumberFormat="1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right" vertical="center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4" applyNumberFormat="1" applyFont="1" applyFill="1" applyBorder="1" applyAlignment="1" applyProtection="1">
      <alignment horizontal="center" vertical="center" wrapText="1"/>
    </xf>
    <xf numFmtId="0" fontId="12" fillId="2" borderId="2" xfId="1" applyNumberFormat="1" applyFont="1" applyFill="1" applyBorder="1" applyAlignment="1" applyProtection="1">
      <alignment horizontal="center" vertical="center" wrapText="1"/>
    </xf>
    <xf numFmtId="49" fontId="5" fillId="2" borderId="2" xfId="7" applyNumberFormat="1" applyFont="1" applyFill="1" applyBorder="1" applyAlignment="1" applyProtection="1">
      <alignment horizontal="center" vertical="center" wrapText="1"/>
    </xf>
    <xf numFmtId="0" fontId="5" fillId="2" borderId="2" xfId="7" applyNumberFormat="1" applyFont="1" applyFill="1" applyBorder="1" applyAlignment="1" applyProtection="1">
      <alignment vertical="center" wrapText="1"/>
    </xf>
    <xf numFmtId="0" fontId="14" fillId="2" borderId="2" xfId="7" applyNumberFormat="1" applyFont="1" applyFill="1" applyBorder="1" applyAlignment="1" applyProtection="1">
      <alignment vertical="center" wrapText="1"/>
    </xf>
    <xf numFmtId="0" fontId="5" fillId="2" borderId="2" xfId="7" applyNumberFormat="1" applyFont="1" applyFill="1" applyBorder="1" applyAlignment="1" applyProtection="1">
      <alignment horizontal="center" vertical="center" wrapText="1"/>
    </xf>
    <xf numFmtId="0" fontId="14" fillId="2" borderId="0" xfId="1" applyFont="1" applyFill="1" applyAlignment="1" applyProtection="1">
      <alignment vertical="center" wrapText="1"/>
    </xf>
    <xf numFmtId="0" fontId="14" fillId="2" borderId="0" xfId="0" applyNumberFormat="1" applyFont="1" applyFill="1" applyBorder="1" applyAlignment="1" applyProtection="1">
      <alignment vertical="center"/>
    </xf>
    <xf numFmtId="49" fontId="17" fillId="2" borderId="0" xfId="1" applyNumberFormat="1" applyFont="1" applyFill="1" applyAlignment="1" applyProtection="1">
      <alignment horizontal="left" vertical="top"/>
    </xf>
    <xf numFmtId="0" fontId="5" fillId="2" borderId="2" xfId="7" applyNumberFormat="1" applyFont="1" applyFill="1" applyBorder="1" applyAlignment="1" applyProtection="1">
      <alignment horizontal="center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2" borderId="9" xfId="6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0" fillId="2" borderId="13" xfId="6" applyNumberFormat="1" applyFont="1" applyFill="1" applyBorder="1" applyAlignment="1" applyProtection="1">
      <alignment horizontal="center" vertical="center" wrapText="1"/>
    </xf>
    <xf numFmtId="0" fontId="0" fillId="2" borderId="10" xfId="6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2" borderId="2" xfId="4" applyNumberFormat="1" applyFont="1" applyFill="1" applyBorder="1" applyAlignment="1" applyProtection="1">
      <alignment horizontal="left" vertical="center" wrapText="1" indent="1"/>
    </xf>
    <xf numFmtId="0" fontId="0" fillId="2" borderId="2" xfId="6" applyNumberFormat="1" applyFont="1" applyFill="1" applyBorder="1" applyAlignment="1" applyProtection="1">
      <alignment horizontal="center" vertical="center" wrapText="1"/>
    </xf>
    <xf numFmtId="0" fontId="0" fillId="2" borderId="2" xfId="5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13" fillId="2" borderId="2" xfId="5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 applyProtection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4" applyNumberFormat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2" xfId="1" applyNumberFormat="1" applyFont="1" applyFill="1" applyBorder="1" applyAlignment="1" applyProtection="1">
      <alignment horizontal="right" vertical="center" wrapText="1"/>
    </xf>
    <xf numFmtId="49" fontId="5" fillId="2" borderId="0" xfId="7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4" fontId="5" fillId="2" borderId="3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4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</cellXfs>
  <cellStyles count="8">
    <cellStyle name="ЗаголовокСтолбца" xfId="7"/>
    <cellStyle name="Обычный" xfId="0" builtinId="0"/>
    <cellStyle name="Обычный 14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23</xdr:row>
      <xdr:rowOff>0</xdr:rowOff>
    </xdr:from>
    <xdr:to>
      <xdr:col>24</xdr:col>
      <xdr:colOff>190500</xdr:colOff>
      <xdr:row>23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7545050" y="16135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rshukova/Desktop/&#1042;&#1099;&#1087;&#1086;&#1083;&#1085;&#1077;&#1085;&#1080;&#1077;/&#1045;&#1048;&#1040;&#1057;/&#1056;&#1072;&#1089;&#1082;&#1088;&#1099;&#1090;&#1080;&#1077;%20&#1087;&#1086;%20&#1090;&#1072;&#1088;&#1080;&#1092;&#1072;&#1084;%20&#1085;&#1072;%202022&#1075;/&#1055;&#1086;&#1076;&#1082;&#1083;&#1102;&#1095;&#1077;&#1085;&#1080;&#1077;/&#1042;&#1086;&#1076;&#1072;/FAS.JKH.OPEN.INFO.PRICE.HVS(v1.0.2)_&#1055;&#1086;&#1076;&#1082;&#1083;&#1102;&#1095;&#1077;&#1085;&#1080;&#1077;%2011.01.2022&#1075;.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(v1"/>
    </sheetNames>
    <definedNames>
      <definedName name="modfrmDateChoose.CalendarShow"/>
    </definedNames>
    <sheetDataSet>
      <sheetData sheetId="0"/>
      <sheetData sheetId="1"/>
      <sheetData sheetId="2"/>
      <sheetData sheetId="3">
        <row r="18">
          <cell r="F18" t="str">
            <v>Департамент по тарифам НСО</v>
          </cell>
        </row>
        <row r="19">
          <cell r="F19" t="str">
            <v>16.12.2021</v>
          </cell>
        </row>
        <row r="20">
          <cell r="F20" t="str">
            <v>508-В</v>
          </cell>
        </row>
        <row r="21">
          <cell r="F21" t="str">
            <v>Сайт департамента по тарифам, https://tarif.nso.ru/page/296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AU2" t="str">
            <v>40 мм и менее</v>
          </cell>
        </row>
        <row r="3">
          <cell r="AU3" t="str">
            <v>от 41 мм до 70 мм включительно</v>
          </cell>
        </row>
        <row r="4">
          <cell r="AU4" t="str">
            <v>от 71 мм до 100 мм включительно</v>
          </cell>
        </row>
        <row r="5">
          <cell r="AU5" t="str">
            <v>от 101 мм до 150 мм включительно</v>
          </cell>
        </row>
        <row r="6">
          <cell r="AU6" t="str">
            <v>от 151 мм до 200 мм включительно</v>
          </cell>
        </row>
        <row r="7">
          <cell r="AU7" t="str">
            <v>от 201 мм до 250 мм включительно</v>
          </cell>
        </row>
        <row r="8">
          <cell r="AU8" t="str">
            <v>от 250  мм и более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I27"/>
  <sheetViews>
    <sheetView tabSelected="1" topLeftCell="A22" workbookViewId="0">
      <selection activeCell="L41" sqref="L41"/>
    </sheetView>
  </sheetViews>
  <sheetFormatPr defaultRowHeight="15"/>
  <cols>
    <col min="1" max="1" width="8.140625" style="4" customWidth="1"/>
    <col min="2" max="2" width="39.85546875" style="4" customWidth="1"/>
    <col min="3" max="3" width="3.7109375" style="4" customWidth="1"/>
    <col min="4" max="4" width="4.140625" style="4" customWidth="1"/>
    <col min="5" max="5" width="18.140625" style="4" customWidth="1"/>
    <col min="6" max="8" width="3.7109375" style="4" customWidth="1"/>
    <col min="9" max="9" width="12.85546875" style="4" customWidth="1"/>
    <col min="10" max="12" width="3.7109375" style="4" customWidth="1"/>
    <col min="13" max="13" width="12.85546875" style="4" customWidth="1"/>
    <col min="14" max="16" width="3.7109375" style="4" customWidth="1"/>
    <col min="17" max="17" width="14.140625" style="4" customWidth="1"/>
    <col min="18" max="21" width="21.42578125" style="4" customWidth="1"/>
    <col min="22" max="22" width="12.7109375" style="4" customWidth="1"/>
    <col min="23" max="23" width="3.7109375" style="4" customWidth="1"/>
    <col min="24" max="24" width="13.7109375" style="4" customWidth="1"/>
    <col min="25" max="26" width="10.5703125" style="5"/>
    <col min="27" max="27" width="13.42578125" style="5" customWidth="1"/>
    <col min="28" max="35" width="9.140625" style="5"/>
    <col min="36" max="16384" width="9.140625" style="1"/>
  </cols>
  <sheetData>
    <row r="1" spans="1:35" ht="31.5" customHeight="1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2"/>
      <c r="U1" s="2"/>
      <c r="V1" s="2"/>
      <c r="W1" s="2"/>
      <c r="X1" s="2"/>
    </row>
    <row r="2" spans="1:35">
      <c r="A2" s="3"/>
      <c r="B2" s="3"/>
      <c r="C2" s="3"/>
      <c r="D2" s="3"/>
      <c r="E2" s="3"/>
      <c r="F2" s="3"/>
      <c r="G2" s="6"/>
      <c r="H2" s="6"/>
      <c r="I2" s="6"/>
      <c r="J2" s="6"/>
      <c r="K2" s="6"/>
      <c r="L2" s="6"/>
      <c r="M2" s="3"/>
      <c r="Q2" s="3"/>
    </row>
    <row r="3" spans="1:35" ht="48" customHeight="1">
      <c r="A3" s="7"/>
      <c r="B3" s="19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C3" s="50" t="str">
        <f>IF(NameOrPr_ch="",IF(NameOrPr="","",NameOrPr),NameOrPr_ch)</f>
        <v>Департамент по тарифам НСО</v>
      </c>
      <c r="D3" s="50"/>
      <c r="E3" s="50"/>
      <c r="F3" s="50"/>
      <c r="G3" s="50"/>
      <c r="H3" s="50"/>
      <c r="I3" s="50"/>
      <c r="J3" s="8"/>
      <c r="K3" s="9"/>
      <c r="L3" s="9"/>
      <c r="M3" s="10"/>
      <c r="N3" s="10"/>
      <c r="O3" s="10"/>
      <c r="P3" s="10"/>
      <c r="Q3" s="63"/>
      <c r="R3" s="10"/>
      <c r="S3" s="10"/>
      <c r="T3" s="10"/>
      <c r="U3" s="10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31.5" customHeight="1">
      <c r="A4" s="7"/>
      <c r="B4" s="19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C4" s="50" t="str">
        <f>IF(datePr_ch="",IF(datePr="","",datePr),datePr_ch)</f>
        <v>16.12.2021</v>
      </c>
      <c r="D4" s="50"/>
      <c r="E4" s="50"/>
      <c r="F4" s="50"/>
      <c r="G4" s="50"/>
      <c r="H4" s="50"/>
      <c r="I4" s="50"/>
      <c r="J4" s="8"/>
      <c r="K4" s="9"/>
      <c r="L4" s="9"/>
      <c r="M4" s="10"/>
      <c r="N4" s="10"/>
      <c r="O4" s="10"/>
      <c r="P4" s="10"/>
      <c r="Q4" s="63"/>
      <c r="R4" s="10"/>
      <c r="S4" s="10"/>
      <c r="T4" s="10"/>
      <c r="U4" s="10"/>
      <c r="V4" s="10"/>
      <c r="W4" s="10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31.5" customHeight="1">
      <c r="A5" s="7"/>
      <c r="B5" s="19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C5" s="50" t="str">
        <f>IF(numberPr_ch="",IF(numberPr="","",numberPr),numberPr_ch)</f>
        <v>508-В</v>
      </c>
      <c r="D5" s="50"/>
      <c r="E5" s="50"/>
      <c r="F5" s="50"/>
      <c r="G5" s="50"/>
      <c r="H5" s="50"/>
      <c r="I5" s="50"/>
      <c r="J5" s="8"/>
      <c r="K5" s="9"/>
      <c r="L5" s="9"/>
      <c r="M5" s="10"/>
      <c r="N5" s="10"/>
      <c r="O5" s="10"/>
      <c r="P5" s="10"/>
      <c r="Q5" s="63"/>
      <c r="R5" s="10"/>
      <c r="S5" s="10"/>
      <c r="T5" s="10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41.25" customHeight="1">
      <c r="A6" s="7"/>
      <c r="B6" s="19" t="s">
        <v>0</v>
      </c>
      <c r="C6" s="50" t="s">
        <v>35</v>
      </c>
      <c r="D6" s="50"/>
      <c r="E6" s="50"/>
      <c r="F6" s="50"/>
      <c r="G6" s="50"/>
      <c r="H6" s="50"/>
      <c r="I6" s="50"/>
      <c r="J6" s="8"/>
      <c r="K6" s="9"/>
      <c r="L6" s="9"/>
      <c r="M6" s="10"/>
      <c r="N6" s="10"/>
      <c r="O6" s="10"/>
      <c r="P6" s="10"/>
      <c r="Q6" s="37"/>
      <c r="R6" s="10"/>
      <c r="S6" s="10"/>
      <c r="T6" s="10"/>
      <c r="U6" s="10"/>
      <c r="V6" s="10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5" customHeight="1">
      <c r="A7" s="70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</row>
    <row r="8" spans="1:35" ht="18.75" customHeight="1">
      <c r="A8" s="53" t="s">
        <v>2</v>
      </c>
      <c r="B8" s="53" t="s">
        <v>3</v>
      </c>
      <c r="C8" s="53" t="s">
        <v>4</v>
      </c>
      <c r="D8" s="53"/>
      <c r="E8" s="53"/>
      <c r="F8" s="51" t="s">
        <v>5</v>
      </c>
      <c r="G8" s="51"/>
      <c r="H8" s="51"/>
      <c r="I8" s="51"/>
      <c r="J8" s="51" t="s">
        <v>6</v>
      </c>
      <c r="K8" s="51"/>
      <c r="L8" s="51"/>
      <c r="M8" s="51"/>
      <c r="N8" s="51" t="s">
        <v>7</v>
      </c>
      <c r="O8" s="51"/>
      <c r="P8" s="51"/>
      <c r="Q8" s="51"/>
      <c r="R8" s="42" t="s">
        <v>9</v>
      </c>
      <c r="S8" s="43"/>
      <c r="T8" s="46" t="s">
        <v>10</v>
      </c>
      <c r="U8" s="43"/>
      <c r="V8" s="42" t="s">
        <v>8</v>
      </c>
      <c r="W8" s="47"/>
      <c r="X8" s="48"/>
    </row>
    <row r="9" spans="1:35" ht="40.5" customHeight="1">
      <c r="A9" s="53"/>
      <c r="B9" s="53"/>
      <c r="C9" s="53"/>
      <c r="D9" s="53"/>
      <c r="E9" s="53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4"/>
      <c r="S9" s="45"/>
      <c r="T9" s="44"/>
      <c r="U9" s="45"/>
      <c r="V9" s="44"/>
      <c r="W9" s="49"/>
      <c r="X9" s="45"/>
    </row>
    <row r="10" spans="1:35">
      <c r="A10" s="53"/>
      <c r="B10" s="53"/>
      <c r="C10" s="53"/>
      <c r="D10" s="53"/>
      <c r="E10" s="53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20" t="s">
        <v>11</v>
      </c>
      <c r="S10" s="20" t="s">
        <v>12</v>
      </c>
      <c r="T10" s="20" t="s">
        <v>11</v>
      </c>
      <c r="U10" s="20" t="s">
        <v>12</v>
      </c>
      <c r="V10" s="21" t="s">
        <v>13</v>
      </c>
      <c r="W10" s="52" t="s">
        <v>14</v>
      </c>
      <c r="X10" s="52"/>
    </row>
    <row r="11" spans="1:35">
      <c r="A11" s="32" t="s">
        <v>15</v>
      </c>
      <c r="B11" s="32" t="s">
        <v>16</v>
      </c>
      <c r="C11" s="39">
        <f ca="1">OFFSET(C11,0,-1)+1</f>
        <v>3</v>
      </c>
      <c r="D11" s="39"/>
      <c r="E11" s="39"/>
      <c r="F11" s="39">
        <f ca="1">OFFSET(F11,0,-3)+1</f>
        <v>4</v>
      </c>
      <c r="G11" s="39"/>
      <c r="H11" s="39"/>
      <c r="I11" s="39"/>
      <c r="J11" s="39">
        <f ca="1">OFFSET(J11,0,-4)+1</f>
        <v>5</v>
      </c>
      <c r="K11" s="39"/>
      <c r="L11" s="39"/>
      <c r="M11" s="39"/>
      <c r="N11" s="33"/>
      <c r="O11" s="33"/>
      <c r="P11" s="33">
        <f ca="1">OFFSET(J11,0,0)+1</f>
        <v>6</v>
      </c>
      <c r="Q11" s="34">
        <f ca="1">P11</f>
        <v>6</v>
      </c>
      <c r="R11" s="35">
        <f t="shared" ref="R11:X11" ca="1" si="0">OFFSET(R11,0,-1)+1</f>
        <v>7</v>
      </c>
      <c r="S11" s="35">
        <f t="shared" ca="1" si="0"/>
        <v>8</v>
      </c>
      <c r="T11" s="35">
        <f t="shared" ca="1" si="0"/>
        <v>9</v>
      </c>
      <c r="U11" s="35">
        <f t="shared" ca="1" si="0"/>
        <v>10</v>
      </c>
      <c r="V11" s="35">
        <f t="shared" ca="1" si="0"/>
        <v>11</v>
      </c>
      <c r="W11" s="35">
        <f t="shared" ca="1" si="0"/>
        <v>12</v>
      </c>
      <c r="X11" s="35">
        <f t="shared" ca="1" si="0"/>
        <v>13</v>
      </c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</row>
    <row r="12" spans="1:35" ht="22.5" customHeight="1">
      <c r="A12" s="22"/>
      <c r="B12" s="23" t="s">
        <v>17</v>
      </c>
      <c r="C12" s="54" t="s">
        <v>38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35" ht="101.25">
      <c r="A13" s="55"/>
      <c r="B13" s="64"/>
      <c r="C13" s="56"/>
      <c r="D13" s="57" t="s">
        <v>15</v>
      </c>
      <c r="E13" s="67">
        <v>17433</v>
      </c>
      <c r="F13" s="58" t="s">
        <v>18</v>
      </c>
      <c r="G13" s="59"/>
      <c r="H13" s="60">
        <v>1</v>
      </c>
      <c r="I13" s="61" t="s">
        <v>19</v>
      </c>
      <c r="J13" s="58" t="s">
        <v>20</v>
      </c>
      <c r="K13" s="59"/>
      <c r="L13" s="60" t="s">
        <v>15</v>
      </c>
      <c r="M13" s="62"/>
      <c r="N13" s="58" t="s">
        <v>18</v>
      </c>
      <c r="O13" s="24"/>
      <c r="P13" s="25">
        <v>1</v>
      </c>
      <c r="Q13" s="26" t="s">
        <v>21</v>
      </c>
      <c r="R13" s="27">
        <v>23.172000000000001</v>
      </c>
      <c r="S13" s="27">
        <v>19.309999999999999</v>
      </c>
      <c r="T13" s="28">
        <v>19152.86</v>
      </c>
      <c r="U13" s="27">
        <v>15960.72</v>
      </c>
      <c r="V13" s="29" t="s">
        <v>22</v>
      </c>
      <c r="W13" s="30" t="s">
        <v>18</v>
      </c>
      <c r="X13" s="29" t="s">
        <v>23</v>
      </c>
      <c r="Y13" s="5" t="e">
        <f t="shared" ref="Y13:Y24" ca="1" si="1">strCheckDateOnDP(R13:X13,List06_10_DP)</f>
        <v>#NAME?</v>
      </c>
      <c r="Z13" s="12" t="str">
        <f>IF(AND(COUNTIF(AA11:AA24,AA13)&gt;1,AA13&lt;&gt;""),"ErrUnique:HasDoubleConn","")</f>
        <v/>
      </c>
      <c r="AA13" s="12"/>
      <c r="AB13" s="12"/>
      <c r="AC13" s="12"/>
      <c r="AD13" s="12"/>
      <c r="AE13" s="12"/>
    </row>
    <row r="14" spans="1:35" ht="67.5">
      <c r="A14" s="55"/>
      <c r="B14" s="65"/>
      <c r="C14" s="56"/>
      <c r="D14" s="57"/>
      <c r="E14" s="68"/>
      <c r="F14" s="58"/>
      <c r="G14" s="59"/>
      <c r="H14" s="60"/>
      <c r="I14" s="61"/>
      <c r="J14" s="58"/>
      <c r="K14" s="59"/>
      <c r="L14" s="60"/>
      <c r="M14" s="62"/>
      <c r="N14" s="58"/>
      <c r="O14" s="31" t="s">
        <v>24</v>
      </c>
      <c r="P14" s="25" t="s">
        <v>16</v>
      </c>
      <c r="Q14" s="26" t="s">
        <v>25</v>
      </c>
      <c r="R14" s="27">
        <v>23.172000000000001</v>
      </c>
      <c r="S14" s="27">
        <v>19.309999999999999</v>
      </c>
      <c r="T14" s="28">
        <v>32402.560000000001</v>
      </c>
      <c r="U14" s="27">
        <v>27002.14</v>
      </c>
      <c r="V14" s="29" t="s">
        <v>22</v>
      </c>
      <c r="W14" s="30" t="s">
        <v>18</v>
      </c>
      <c r="X14" s="29" t="s">
        <v>23</v>
      </c>
      <c r="Y14" s="5" t="e">
        <f t="shared" ca="1" si="1"/>
        <v>#NAME?</v>
      </c>
      <c r="Z14" s="12" t="str">
        <f t="shared" ref="Z14:Z24" si="2">IF(AND(COUNTIF(AA12:AA12,AA14)&gt;1,AA14&lt;&gt;""),"ErrUnique:HasDoubleConn","")</f>
        <v/>
      </c>
      <c r="AA14" s="12"/>
      <c r="AB14" s="12"/>
      <c r="AC14" s="12"/>
      <c r="AD14" s="12"/>
      <c r="AE14" s="12"/>
    </row>
    <row r="15" spans="1:35" ht="101.25">
      <c r="A15" s="55"/>
      <c r="B15" s="65"/>
      <c r="C15" s="56"/>
      <c r="D15" s="57"/>
      <c r="E15" s="68"/>
      <c r="F15" s="58"/>
      <c r="G15" s="59" t="s">
        <v>24</v>
      </c>
      <c r="H15" s="60" t="s">
        <v>16</v>
      </c>
      <c r="I15" s="61" t="s">
        <v>26</v>
      </c>
      <c r="J15" s="58" t="s">
        <v>20</v>
      </c>
      <c r="K15" s="59"/>
      <c r="L15" s="60" t="s">
        <v>15</v>
      </c>
      <c r="M15" s="62"/>
      <c r="N15" s="58" t="s">
        <v>18</v>
      </c>
      <c r="O15" s="24"/>
      <c r="P15" s="25">
        <v>1</v>
      </c>
      <c r="Q15" s="26" t="s">
        <v>21</v>
      </c>
      <c r="R15" s="27">
        <v>23.172000000000001</v>
      </c>
      <c r="S15" s="27">
        <v>19.309999999999999</v>
      </c>
      <c r="T15" s="28">
        <v>19416.86</v>
      </c>
      <c r="U15" s="27">
        <v>16180.72</v>
      </c>
      <c r="V15" s="29" t="s">
        <v>22</v>
      </c>
      <c r="W15" s="30" t="s">
        <v>18</v>
      </c>
      <c r="X15" s="29" t="s">
        <v>23</v>
      </c>
      <c r="Y15" s="5" t="e">
        <f t="shared" ca="1" si="1"/>
        <v>#NAME?</v>
      </c>
      <c r="Z15" s="12" t="str">
        <f t="shared" si="2"/>
        <v/>
      </c>
      <c r="AA15" s="12"/>
      <c r="AB15" s="12"/>
      <c r="AC15" s="12"/>
      <c r="AD15" s="12"/>
      <c r="AE15" s="12"/>
    </row>
    <row r="16" spans="1:35" ht="67.5">
      <c r="A16" s="55"/>
      <c r="B16" s="65"/>
      <c r="C16" s="56"/>
      <c r="D16" s="57"/>
      <c r="E16" s="68"/>
      <c r="F16" s="58"/>
      <c r="G16" s="59"/>
      <c r="H16" s="60"/>
      <c r="I16" s="61"/>
      <c r="J16" s="58"/>
      <c r="K16" s="59"/>
      <c r="L16" s="60"/>
      <c r="M16" s="62"/>
      <c r="N16" s="58"/>
      <c r="O16" s="31" t="s">
        <v>24</v>
      </c>
      <c r="P16" s="25" t="s">
        <v>16</v>
      </c>
      <c r="Q16" s="26" t="s">
        <v>25</v>
      </c>
      <c r="R16" s="27">
        <v>23.172000000000001</v>
      </c>
      <c r="S16" s="27">
        <v>19.309999999999999</v>
      </c>
      <c r="T16" s="28">
        <v>32778.300000000003</v>
      </c>
      <c r="U16" s="27">
        <v>27315.25</v>
      </c>
      <c r="V16" s="29" t="s">
        <v>22</v>
      </c>
      <c r="W16" s="30" t="s">
        <v>18</v>
      </c>
      <c r="X16" s="29" t="s">
        <v>23</v>
      </c>
      <c r="Y16" s="5" t="e">
        <f t="shared" ca="1" si="1"/>
        <v>#NAME?</v>
      </c>
      <c r="Z16" s="12" t="str">
        <f t="shared" si="2"/>
        <v/>
      </c>
      <c r="AA16" s="12"/>
      <c r="AB16" s="12"/>
      <c r="AC16" s="12"/>
      <c r="AD16" s="12"/>
      <c r="AE16" s="12"/>
    </row>
    <row r="17" spans="1:35" ht="101.25">
      <c r="A17" s="55"/>
      <c r="B17" s="65"/>
      <c r="C17" s="56"/>
      <c r="D17" s="57"/>
      <c r="E17" s="68"/>
      <c r="F17" s="58"/>
      <c r="G17" s="59" t="s">
        <v>24</v>
      </c>
      <c r="H17" s="60" t="s">
        <v>27</v>
      </c>
      <c r="I17" s="61" t="s">
        <v>28</v>
      </c>
      <c r="J17" s="58" t="s">
        <v>20</v>
      </c>
      <c r="K17" s="59"/>
      <c r="L17" s="60" t="s">
        <v>15</v>
      </c>
      <c r="M17" s="62"/>
      <c r="N17" s="58" t="s">
        <v>18</v>
      </c>
      <c r="O17" s="24"/>
      <c r="P17" s="25">
        <v>1</v>
      </c>
      <c r="Q17" s="26" t="s">
        <v>21</v>
      </c>
      <c r="R17" s="27">
        <v>23.172000000000001</v>
      </c>
      <c r="S17" s="27">
        <v>19.309999999999999</v>
      </c>
      <c r="T17" s="28">
        <v>20512.54</v>
      </c>
      <c r="U17" s="27">
        <v>17093.79</v>
      </c>
      <c r="V17" s="29" t="s">
        <v>22</v>
      </c>
      <c r="W17" s="30" t="s">
        <v>18</v>
      </c>
      <c r="X17" s="29" t="s">
        <v>23</v>
      </c>
      <c r="Y17" s="5" t="e">
        <f t="shared" ca="1" si="1"/>
        <v>#NAME?</v>
      </c>
      <c r="Z17" s="12" t="str">
        <f t="shared" si="2"/>
        <v/>
      </c>
      <c r="AA17" s="12"/>
      <c r="AB17" s="12"/>
      <c r="AC17" s="12"/>
      <c r="AD17" s="12"/>
      <c r="AE17" s="12"/>
    </row>
    <row r="18" spans="1:35" ht="67.5">
      <c r="A18" s="55"/>
      <c r="B18" s="65"/>
      <c r="C18" s="56"/>
      <c r="D18" s="57"/>
      <c r="E18" s="68"/>
      <c r="F18" s="58"/>
      <c r="G18" s="59"/>
      <c r="H18" s="60"/>
      <c r="I18" s="61"/>
      <c r="J18" s="58"/>
      <c r="K18" s="59"/>
      <c r="L18" s="60"/>
      <c r="M18" s="62"/>
      <c r="N18" s="58"/>
      <c r="O18" s="31" t="s">
        <v>24</v>
      </c>
      <c r="P18" s="25" t="s">
        <v>16</v>
      </c>
      <c r="Q18" s="26" t="s">
        <v>25</v>
      </c>
      <c r="R18" s="27">
        <v>23.172000000000001</v>
      </c>
      <c r="S18" s="27">
        <v>19.309999999999999</v>
      </c>
      <c r="T18" s="28">
        <v>34193.96</v>
      </c>
      <c r="U18" s="27">
        <v>28494.97</v>
      </c>
      <c r="V18" s="29" t="s">
        <v>22</v>
      </c>
      <c r="W18" s="30" t="s">
        <v>18</v>
      </c>
      <c r="X18" s="29" t="s">
        <v>23</v>
      </c>
      <c r="Y18" s="5" t="e">
        <f t="shared" ca="1" si="1"/>
        <v>#NAME?</v>
      </c>
      <c r="Z18" s="12" t="str">
        <f t="shared" si="2"/>
        <v/>
      </c>
      <c r="AA18" s="12"/>
      <c r="AB18" s="12"/>
      <c r="AC18" s="12"/>
      <c r="AD18" s="12"/>
      <c r="AE18" s="12"/>
    </row>
    <row r="19" spans="1:35" ht="101.25">
      <c r="A19" s="55"/>
      <c r="B19" s="65"/>
      <c r="C19" s="56"/>
      <c r="D19" s="57"/>
      <c r="E19" s="68"/>
      <c r="F19" s="58"/>
      <c r="G19" s="59" t="s">
        <v>24</v>
      </c>
      <c r="H19" s="60" t="s">
        <v>29</v>
      </c>
      <c r="I19" s="61" t="s">
        <v>30</v>
      </c>
      <c r="J19" s="58" t="s">
        <v>20</v>
      </c>
      <c r="K19" s="59"/>
      <c r="L19" s="60" t="s">
        <v>15</v>
      </c>
      <c r="M19" s="62"/>
      <c r="N19" s="58" t="s">
        <v>18</v>
      </c>
      <c r="O19" s="24"/>
      <c r="P19" s="25">
        <v>1</v>
      </c>
      <c r="Q19" s="26" t="s">
        <v>21</v>
      </c>
      <c r="R19" s="27">
        <v>23.172000000000001</v>
      </c>
      <c r="S19" s="27">
        <v>19.309999999999999</v>
      </c>
      <c r="T19" s="28">
        <v>21506.54</v>
      </c>
      <c r="U19" s="27">
        <v>17922.12</v>
      </c>
      <c r="V19" s="29" t="s">
        <v>22</v>
      </c>
      <c r="W19" s="30" t="s">
        <v>18</v>
      </c>
      <c r="X19" s="29" t="s">
        <v>23</v>
      </c>
      <c r="Y19" s="5" t="e">
        <f t="shared" ca="1" si="1"/>
        <v>#NAME?</v>
      </c>
      <c r="Z19" s="12" t="str">
        <f t="shared" si="2"/>
        <v/>
      </c>
      <c r="AA19" s="12"/>
      <c r="AB19" s="12"/>
      <c r="AC19" s="12"/>
      <c r="AD19" s="12"/>
      <c r="AE19" s="12"/>
    </row>
    <row r="20" spans="1:35" ht="67.5">
      <c r="A20" s="55"/>
      <c r="B20" s="65"/>
      <c r="C20" s="56"/>
      <c r="D20" s="57"/>
      <c r="E20" s="68"/>
      <c r="F20" s="58"/>
      <c r="G20" s="59"/>
      <c r="H20" s="60"/>
      <c r="I20" s="61"/>
      <c r="J20" s="58"/>
      <c r="K20" s="59"/>
      <c r="L20" s="60"/>
      <c r="M20" s="62"/>
      <c r="N20" s="58"/>
      <c r="O20" s="31" t="s">
        <v>24</v>
      </c>
      <c r="P20" s="25" t="s">
        <v>16</v>
      </c>
      <c r="Q20" s="26" t="s">
        <v>25</v>
      </c>
      <c r="R20" s="27">
        <v>23.172000000000001</v>
      </c>
      <c r="S20" s="27">
        <v>19.309999999999999</v>
      </c>
      <c r="T20" s="28">
        <v>37891.89</v>
      </c>
      <c r="U20" s="27">
        <v>31576.58</v>
      </c>
      <c r="V20" s="29" t="s">
        <v>22</v>
      </c>
      <c r="W20" s="30" t="s">
        <v>18</v>
      </c>
      <c r="X20" s="29" t="s">
        <v>23</v>
      </c>
      <c r="Y20" s="5" t="e">
        <f t="shared" ca="1" si="1"/>
        <v>#NAME?</v>
      </c>
      <c r="Z20" s="12" t="str">
        <f t="shared" si="2"/>
        <v/>
      </c>
      <c r="AA20" s="12"/>
      <c r="AB20" s="12"/>
      <c r="AC20" s="12"/>
      <c r="AD20" s="12"/>
      <c r="AE20" s="12"/>
    </row>
    <row r="21" spans="1:35" ht="101.25">
      <c r="A21" s="55"/>
      <c r="B21" s="65"/>
      <c r="C21" s="56"/>
      <c r="D21" s="57"/>
      <c r="E21" s="68"/>
      <c r="F21" s="58"/>
      <c r="G21" s="59" t="s">
        <v>24</v>
      </c>
      <c r="H21" s="60" t="s">
        <v>31</v>
      </c>
      <c r="I21" s="61" t="s">
        <v>32</v>
      </c>
      <c r="J21" s="58" t="s">
        <v>20</v>
      </c>
      <c r="K21" s="59"/>
      <c r="L21" s="60" t="s">
        <v>15</v>
      </c>
      <c r="M21" s="62"/>
      <c r="N21" s="58" t="s">
        <v>18</v>
      </c>
      <c r="O21" s="24"/>
      <c r="P21" s="25">
        <v>1</v>
      </c>
      <c r="Q21" s="26" t="s">
        <v>21</v>
      </c>
      <c r="R21" s="27">
        <v>23.172000000000001</v>
      </c>
      <c r="S21" s="27">
        <v>19.309999999999999</v>
      </c>
      <c r="T21" s="28">
        <v>22641.62</v>
      </c>
      <c r="U21" s="27">
        <v>18868.02</v>
      </c>
      <c r="V21" s="29" t="s">
        <v>22</v>
      </c>
      <c r="W21" s="30" t="s">
        <v>18</v>
      </c>
      <c r="X21" s="29" t="s">
        <v>23</v>
      </c>
      <c r="Y21" s="5" t="e">
        <f t="shared" ca="1" si="1"/>
        <v>#NAME?</v>
      </c>
      <c r="Z21" s="12" t="str">
        <f t="shared" si="2"/>
        <v/>
      </c>
      <c r="AA21" s="12"/>
      <c r="AB21" s="12"/>
      <c r="AC21" s="12"/>
      <c r="AD21" s="12"/>
      <c r="AE21" s="12"/>
    </row>
    <row r="22" spans="1:35" ht="67.5">
      <c r="A22" s="55"/>
      <c r="B22" s="65"/>
      <c r="C22" s="56"/>
      <c r="D22" s="57"/>
      <c r="E22" s="68"/>
      <c r="F22" s="58"/>
      <c r="G22" s="59"/>
      <c r="H22" s="60"/>
      <c r="I22" s="61"/>
      <c r="J22" s="58"/>
      <c r="K22" s="59"/>
      <c r="L22" s="60"/>
      <c r="M22" s="62"/>
      <c r="N22" s="58"/>
      <c r="O22" s="31" t="s">
        <v>24</v>
      </c>
      <c r="P22" s="25" t="s">
        <v>16</v>
      </c>
      <c r="Q22" s="26" t="s">
        <v>25</v>
      </c>
      <c r="R22" s="27">
        <v>23.172000000000001</v>
      </c>
      <c r="S22" s="27">
        <v>19.309999999999999</v>
      </c>
      <c r="T22" s="28">
        <v>38716.239999999998</v>
      </c>
      <c r="U22" s="27">
        <v>32263.54</v>
      </c>
      <c r="V22" s="29" t="s">
        <v>22</v>
      </c>
      <c r="W22" s="30" t="s">
        <v>18</v>
      </c>
      <c r="X22" s="29" t="s">
        <v>23</v>
      </c>
      <c r="Y22" s="5" t="e">
        <f t="shared" ca="1" si="1"/>
        <v>#NAME?</v>
      </c>
      <c r="Z22" s="12" t="str">
        <f t="shared" si="2"/>
        <v/>
      </c>
      <c r="AA22" s="12"/>
      <c r="AB22" s="12"/>
      <c r="AC22" s="12"/>
      <c r="AD22" s="12"/>
      <c r="AE22" s="12"/>
    </row>
    <row r="23" spans="1:35" ht="101.25">
      <c r="A23" s="55"/>
      <c r="B23" s="65"/>
      <c r="C23" s="56"/>
      <c r="D23" s="57"/>
      <c r="E23" s="68"/>
      <c r="F23" s="58"/>
      <c r="G23" s="59" t="s">
        <v>24</v>
      </c>
      <c r="H23" s="60" t="s">
        <v>33</v>
      </c>
      <c r="I23" s="61" t="s">
        <v>34</v>
      </c>
      <c r="J23" s="58" t="s">
        <v>20</v>
      </c>
      <c r="K23" s="59"/>
      <c r="L23" s="60" t="s">
        <v>15</v>
      </c>
      <c r="M23" s="62"/>
      <c r="N23" s="58" t="s">
        <v>18</v>
      </c>
      <c r="O23" s="24"/>
      <c r="P23" s="25">
        <v>1</v>
      </c>
      <c r="Q23" s="26" t="s">
        <v>21</v>
      </c>
      <c r="R23" s="27">
        <v>23.172000000000001</v>
      </c>
      <c r="S23" s="27">
        <v>19.309999999999999</v>
      </c>
      <c r="T23" s="28">
        <v>24446.07</v>
      </c>
      <c r="U23" s="27">
        <v>20371.73</v>
      </c>
      <c r="V23" s="29" t="s">
        <v>22</v>
      </c>
      <c r="W23" s="30" t="s">
        <v>18</v>
      </c>
      <c r="X23" s="29" t="s">
        <v>23</v>
      </c>
      <c r="Y23" s="5" t="e">
        <f t="shared" ca="1" si="1"/>
        <v>#NAME?</v>
      </c>
      <c r="Z23" s="12" t="str">
        <f t="shared" si="2"/>
        <v/>
      </c>
      <c r="AA23" s="12"/>
      <c r="AB23" s="12"/>
      <c r="AC23" s="12"/>
      <c r="AD23" s="12"/>
      <c r="AE23" s="12"/>
    </row>
    <row r="24" spans="1:35" ht="67.5">
      <c r="A24" s="55"/>
      <c r="B24" s="66"/>
      <c r="C24" s="56"/>
      <c r="D24" s="57"/>
      <c r="E24" s="69"/>
      <c r="F24" s="58"/>
      <c r="G24" s="59"/>
      <c r="H24" s="60"/>
      <c r="I24" s="61"/>
      <c r="J24" s="58"/>
      <c r="K24" s="59"/>
      <c r="L24" s="60"/>
      <c r="M24" s="62"/>
      <c r="N24" s="58"/>
      <c r="O24" s="31" t="s">
        <v>24</v>
      </c>
      <c r="P24" s="25" t="s">
        <v>16</v>
      </c>
      <c r="Q24" s="26" t="s">
        <v>25</v>
      </c>
      <c r="R24" s="27">
        <v>23.172000000000001</v>
      </c>
      <c r="S24" s="27">
        <v>19.309999999999999</v>
      </c>
      <c r="T24" s="28">
        <v>42681.18</v>
      </c>
      <c r="U24" s="27">
        <v>35567.65</v>
      </c>
      <c r="V24" s="29" t="s">
        <v>22</v>
      </c>
      <c r="W24" s="30" t="s">
        <v>18</v>
      </c>
      <c r="X24" s="29" t="s">
        <v>23</v>
      </c>
      <c r="Y24" s="5" t="e">
        <f t="shared" ca="1" si="1"/>
        <v>#NAME?</v>
      </c>
      <c r="Z24" s="12" t="str">
        <f t="shared" si="2"/>
        <v/>
      </c>
      <c r="AA24" s="12"/>
      <c r="AB24" s="12"/>
      <c r="AC24" s="12"/>
      <c r="AD24" s="12"/>
      <c r="AE24" s="12"/>
    </row>
    <row r="25" spans="1:35">
      <c r="Y25" s="4"/>
    </row>
    <row r="26" spans="1:35">
      <c r="A26" s="13"/>
      <c r="B26" s="38" t="s">
        <v>37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5"/>
      <c r="U26" s="15"/>
      <c r="V26" s="15"/>
      <c r="W26" s="15"/>
      <c r="X26" s="15"/>
      <c r="Y26" s="15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7"/>
      <c r="S27" s="17"/>
      <c r="T27" s="17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</sheetData>
  <mergeCells count="75">
    <mergeCell ref="B13:B24"/>
    <mergeCell ref="E13:E24"/>
    <mergeCell ref="A7:X7"/>
    <mergeCell ref="L21:L22"/>
    <mergeCell ref="M21:M22"/>
    <mergeCell ref="N21:N22"/>
    <mergeCell ref="G23:G24"/>
    <mergeCell ref="H23:H24"/>
    <mergeCell ref="I23:I24"/>
    <mergeCell ref="J23:J24"/>
    <mergeCell ref="K23:K24"/>
    <mergeCell ref="L23:L24"/>
    <mergeCell ref="M23:M24"/>
    <mergeCell ref="N23:N24"/>
    <mergeCell ref="G21:G22"/>
    <mergeCell ref="H21:H22"/>
    <mergeCell ref="I21:I22"/>
    <mergeCell ref="J21:J22"/>
    <mergeCell ref="K21:K22"/>
    <mergeCell ref="M17:M18"/>
    <mergeCell ref="N17:N18"/>
    <mergeCell ref="G19:G20"/>
    <mergeCell ref="H19:H20"/>
    <mergeCell ref="I19:I20"/>
    <mergeCell ref="J19:J20"/>
    <mergeCell ref="K19:K20"/>
    <mergeCell ref="L19:L20"/>
    <mergeCell ref="M19:M20"/>
    <mergeCell ref="N19:N20"/>
    <mergeCell ref="G17:G18"/>
    <mergeCell ref="H17:H18"/>
    <mergeCell ref="I17:I18"/>
    <mergeCell ref="J17:J18"/>
    <mergeCell ref="K17:K18"/>
    <mergeCell ref="L17:L18"/>
    <mergeCell ref="J15:J16"/>
    <mergeCell ref="K15:K16"/>
    <mergeCell ref="L15:L16"/>
    <mergeCell ref="M15:M16"/>
    <mergeCell ref="N15:N16"/>
    <mergeCell ref="C12:X12"/>
    <mergeCell ref="A13:A24"/>
    <mergeCell ref="C13:C24"/>
    <mergeCell ref="D13:D24"/>
    <mergeCell ref="F13:F24"/>
    <mergeCell ref="G13:G14"/>
    <mergeCell ref="H13:H14"/>
    <mergeCell ref="I13:I14"/>
    <mergeCell ref="J13:J14"/>
    <mergeCell ref="K13:K14"/>
    <mergeCell ref="L13:L14"/>
    <mergeCell ref="M13:M14"/>
    <mergeCell ref="N13:N14"/>
    <mergeCell ref="G15:G16"/>
    <mergeCell ref="H15:H16"/>
    <mergeCell ref="I15:I16"/>
    <mergeCell ref="T8:U9"/>
    <mergeCell ref="V8:X9"/>
    <mergeCell ref="C3:I3"/>
    <mergeCell ref="C4:I4"/>
    <mergeCell ref="C5:I5"/>
    <mergeCell ref="C6:I6"/>
    <mergeCell ref="N8:Q10"/>
    <mergeCell ref="W10:X10"/>
    <mergeCell ref="C8:E10"/>
    <mergeCell ref="F8:I10"/>
    <mergeCell ref="J8:M10"/>
    <mergeCell ref="Q3:Q5"/>
    <mergeCell ref="C11:E11"/>
    <mergeCell ref="F11:I11"/>
    <mergeCell ref="J11:M11"/>
    <mergeCell ref="A1:S1"/>
    <mergeCell ref="R8:S9"/>
    <mergeCell ref="A8:A10"/>
    <mergeCell ref="B8:B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V13:V24 X13:X24"/>
    <dataValidation type="decimal" allowBlank="1" showErrorMessage="1" errorTitle="Ошибка" error="Допускается ввод только действительных чисел!" sqref="R13:U24 E13:E2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W13:W24 N13:N24 F13:F24 J13:J24"/>
    <dataValidation type="textLength" operator="lessThanOrEqual" allowBlank="1" showInputMessage="1" showErrorMessage="1" errorTitle="Ошибка" error="Допускается ввод не более 900 символов!" sqref="B13:B24 Q13:Q24 J3:L6 Q3">
      <formula1>900</formula1>
    </dataValidation>
    <dataValidation type="list" allowBlank="1" showInputMessage="1" showErrorMessage="1" errorTitle="Ошибка" error="Выберите значение из списка" sqref="I23 I13 I15 I17 I19 I21">
      <formula1>kind_of_diameters2</formula1>
    </dataValidation>
  </dataValidations>
  <pageMargins left="0.39370078740157483" right="0" top="0.74803149606299213" bottom="0.74803149606299213" header="0.31496062992125984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Новосибирск, Новосибирский р-н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2022-01-12T02:36:43Z</dcterms:modified>
</cp:coreProperties>
</file>