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ерритории" sheetId="1" r:id="rId1"/>
    <sheet name="Форма 16." sheetId="2" r:id="rId2"/>
    <sheet name="Форма 13.1." sheetId="3" r:id="rId3"/>
  </sheets>
  <externalReferences>
    <externalReference r:id="rId4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</definedNames>
  <calcPr calcId="125725"/>
</workbook>
</file>

<file path=xl/calcChain.xml><?xml version="1.0" encoding="utf-8"?>
<calcChain xmlns="http://schemas.openxmlformats.org/spreadsheetml/2006/main">
  <c r="D23" i="3"/>
  <c r="D43"/>
  <c r="D42"/>
  <c r="D39"/>
  <c r="D38"/>
  <c r="D37"/>
  <c r="I28"/>
  <c r="G28"/>
  <c r="I27"/>
  <c r="G27"/>
  <c r="I26"/>
  <c r="G26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D5"/>
  <c r="F2"/>
  <c r="O10" i="1"/>
  <c r="M10" a="1"/>
  <c r="M10" s="1"/>
  <c r="J10"/>
  <c r="E10"/>
  <c r="E9"/>
  <c r="G9" s="1"/>
  <c r="E5"/>
</calcChain>
</file>

<file path=xl/sharedStrings.xml><?xml version="1.0" encoding="utf-8"?>
<sst xmlns="http://schemas.openxmlformats.org/spreadsheetml/2006/main" count="175" uniqueCount="70">
  <si>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</si>
  <si>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</si>
  <si>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</si>
  <si>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</si>
  <si>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</si>
  <si>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</si>
  <si>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</si>
  <si>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</si>
  <si>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</si>
  <si>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</si>
  <si>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</si>
  <si>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</si>
  <si>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</si>
  <si>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</si>
  <si>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</si>
  <si>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</si>
  <si>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</si>
  <si>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</si>
  <si>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</si>
  <si>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</si>
  <si>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</si>
  <si>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</si>
  <si>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</si>
  <si>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</si>
  <si>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</si>
  <si>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</si>
  <si>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</si>
  <si>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</si>
  <si>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</si>
  <si>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</si>
  <si>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</si>
  <si>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</si>
  <si>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</si>
  <si>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</si>
  <si>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</si>
  <si>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</si>
  <si>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</si>
  <si>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</si>
  <si>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</si>
  <si>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</si>
  <si>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</si>
  <si>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</si>
  <si>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</si>
  <si>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</si>
  <si>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</si>
  <si>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</si>
  <si>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Форма 13.1. 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</si>
  <si>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</si>
  <si>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</si>
  <si>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</si>
  <si>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</si>
  <si>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</si>
  <si>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</si>
  <si>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</si>
  <si>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</si>
  <si>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</si>
  <si>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</si>
  <si>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</si>
  <si>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3.1</t>
  </si>
  <si>
    <t>×</t>
  </si>
  <si>
    <t>Согласно графика производства работ по ремонту тепломеханического оборудования, для выполнения которого требуется остановка котельной с 10.07.2023г. по 19.07.2023г.</t>
  </si>
  <si>
    <t>https://portal.eias.ru/Portal/DownloadPage.aspx?type=12&amp;guid=66aa8493-7d5d-4148-9da3-f3a16100b700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</si>
  <si>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</si>
  <si>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</si>
  <si>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</si>
  <si>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</si>
  <si>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4.1</t>
  </si>
  <si>
    <t>3 квартал 2023г.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</si>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</sst>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25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9"/>
      <color rgb="FF00008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color rgb="FF000080"/>
      <name val="Tahoma"/>
    </font>
    <font>
      <u/>
      <sz val="9"/>
      <color rgb="FF333399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C0C0C0"/>
        <bgColor theme="0"/>
      </patternFill>
    </fill>
    <fill>
      <patternFill patternType="solid">
        <fgColor theme="0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top"/>
    </xf>
    <xf numFmtId="14" fontId="20" fillId="4" borderId="6" xfId="0" applyNumberFormat="1" applyFont="1" applyFill="1" applyBorder="1" applyAlignment="1">
      <alignment horizontal="left" vertical="center" wrapText="1" indent="1"/>
    </xf>
    <xf numFmtId="0" fontId="20" fillId="2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17" fillId="2" borderId="0" xfId="0" applyNumberFormat="1" applyFont="1" applyFill="1" applyAlignment="1">
      <alignment vertical="center" wrapText="1"/>
    </xf>
    <xf numFmtId="0" fontId="22" fillId="2" borderId="0" xfId="0" applyNumberFormat="1" applyFont="1" applyFill="1" applyBorder="1" applyAlignment="1">
      <alignment horizontal="left" vertical="center" wrapText="1"/>
    </xf>
    <xf numFmtId="0" fontId="20" fillId="2" borderId="5" xfId="0" applyNumberFormat="1" applyFont="1" applyFill="1" applyBorder="1" applyAlignment="1">
      <alignment horizontal="left" vertical="center" wrapText="1" inden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3" fillId="2" borderId="6" xfId="0" applyNumberFormat="1" applyFont="1" applyFill="1" applyBorder="1" applyAlignment="1">
      <alignment horizontal="left" vertical="top" wrapText="1" indent="1"/>
    </xf>
    <xf numFmtId="0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3" fontId="20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0" fontId="20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2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0" xfId="0" applyNumberFormat="1" applyFont="1" applyFill="1" applyBorder="1" applyAlignment="1">
      <alignment horizontal="left" vertical="center" wrapText="1" inden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NumberFormat="1" applyFont="1" applyFill="1" applyAlignment="1">
      <alignment horizontal="left" vertical="center" wrapText="1"/>
    </xf>
    <xf numFmtId="0" fontId="18" fillId="4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left" vertical="top" wrapText="1" indent="1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left" vertical="center" indent="1"/>
    </xf>
    <xf numFmtId="0" fontId="4" fillId="3" borderId="6" xfId="0" applyNumberFormat="1" applyFont="1" applyFill="1" applyBorder="1" applyAlignment="1">
      <alignment vertical="center" wrapText="1"/>
    </xf>
    <xf numFmtId="0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6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6" xfId="0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7" xfId="0" applyNumberFormat="1" applyFont="1" applyFill="1" applyBorder="1" applyAlignment="1">
      <alignment horizontal="left" vertical="center" wrapText="1" indent="1"/>
    </xf>
    <xf numFmtId="0" fontId="20" fillId="4" borderId="8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ortal.eias.ru/Portal/DownloadPage.aspx?type=12&amp;guid=66aa8493-7d5d-4148-9da3-f3a16100b700" TargetMode="External"/><Relationship Id="rId1" Type="http://schemas.openxmlformats.org/officeDocument/2006/relationships/hyperlink" Target="https://portal.eias.ru/Portal/DownloadPage.aspx?type=12&amp;guid=66aa8493-7d5d-4148-9da3-f3a16100b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abSelected="1" topLeftCell="C2" workbookViewId="0">
      <selection activeCell="P5" sqref="P5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83" t="s">
        <v>69</v>
      </c>
      <c r="F2" s="83"/>
      <c r="G2" s="83"/>
      <c r="H2" s="83"/>
      <c r="I2" s="83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77" t="s">
        <v>68</v>
      </c>
      <c r="F3" s="77"/>
      <c r="G3" s="77"/>
      <c r="H3" s="77"/>
      <c r="I3" s="77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77" t="s">
        <v>67</v>
      </c>
      <c r="F4" s="77"/>
      <c r="G4" s="77"/>
      <c r="H4" s="77"/>
      <c r="I4" s="77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77" t="str">
        <f>NameTemplatesInListMO</f>
        <v>Перечень муниципальных районов и муниципальных образований (территорий действия тарифа)</v>
      </c>
      <c r="F5" s="77"/>
      <c r="G5" s="77"/>
      <c r="H5" s="77"/>
      <c r="I5" s="77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44" t="s">
        <v>3</v>
      </c>
      <c r="F6" s="44"/>
      <c r="G6" s="44"/>
      <c r="H6" s="45" t="s">
        <v>4</v>
      </c>
      <c r="I6" s="45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30" t="s">
        <v>5</v>
      </c>
      <c r="F7" s="30"/>
      <c r="G7" s="30" t="s">
        <v>6</v>
      </c>
      <c r="H7" s="30" t="s">
        <v>6</v>
      </c>
      <c r="I7" s="30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2" customFormat="1" ht="11.25" customHeight="1">
      <c r="A8" s="38"/>
      <c r="B8" s="38"/>
      <c r="C8" s="38"/>
      <c r="D8" s="39"/>
      <c r="E8" s="40" t="s">
        <v>23</v>
      </c>
      <c r="F8" s="40"/>
      <c r="G8" s="40" t="s">
        <v>24</v>
      </c>
      <c r="H8" s="40" t="s">
        <v>7</v>
      </c>
      <c r="I8" s="40" t="s">
        <v>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38"/>
      <c r="U8" s="38"/>
      <c r="V8" s="38"/>
      <c r="W8" s="38"/>
      <c r="X8" s="38"/>
      <c r="Y8" s="38"/>
      <c r="Z8" s="38"/>
      <c r="AA8" s="38"/>
      <c r="AB8" s="38"/>
    </row>
    <row r="9" spans="1:28" s="16" customFormat="1" ht="14.25" customHeight="1">
      <c r="A9" s="20">
        <v>1</v>
      </c>
      <c r="B9" s="12"/>
      <c r="C9" s="11"/>
      <c r="D9" s="13"/>
      <c r="E9" s="32">
        <f>A9</f>
        <v>1</v>
      </c>
      <c r="F9" s="33" t="s">
        <v>9</v>
      </c>
      <c r="G9" s="34" t="str">
        <f>"Территория "&amp;E9</f>
        <v>Территория 1</v>
      </c>
      <c r="H9" s="35"/>
      <c r="I9" s="35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20"/>
      <c r="B10" s="12">
        <v>1</v>
      </c>
      <c r="C10" s="12"/>
      <c r="D10" s="27"/>
      <c r="E10" s="32" t="str">
        <f>A9&amp;"."&amp;B10</f>
        <v>1.1</v>
      </c>
      <c r="F10" s="33" t="s">
        <v>10</v>
      </c>
      <c r="G10" s="36" t="s">
        <v>11</v>
      </c>
      <c r="H10" s="43" t="s">
        <v>12</v>
      </c>
      <c r="I10" s="37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2"/>
      <c r="S10" s="12"/>
      <c r="T10" s="12"/>
      <c r="U10" s="12"/>
      <c r="V10" s="17"/>
      <c r="W10" s="17"/>
      <c r="X10" s="23"/>
      <c r="Y10" s="23"/>
      <c r="Z10" s="23"/>
      <c r="AA10" s="23"/>
      <c r="AB10" s="23"/>
    </row>
    <row r="11" spans="1:28" s="16" customFormat="1" ht="21" customHeight="1">
      <c r="A11" s="11"/>
      <c r="B11" s="12"/>
      <c r="C11" s="11"/>
      <c r="D11" s="13"/>
      <c r="E11" s="28"/>
      <c r="F11" s="28"/>
      <c r="G11" s="28"/>
      <c r="H11" s="28"/>
      <c r="I11" s="28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4" customFormat="1" ht="10.5" customHeight="1">
      <c r="B14" s="25"/>
      <c r="D14" s="26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4" customFormat="1" ht="10.5" customHeight="1">
      <c r="B15" s="25"/>
      <c r="D15" s="26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E3:I3"/>
    <mergeCell ref="E5:I5"/>
    <mergeCell ref="E6:G6"/>
    <mergeCell ref="H6:I6"/>
    <mergeCell ref="A9:A10"/>
    <mergeCell ref="E4:I4"/>
    <mergeCell ref="E2:I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C4" workbookViewId="0">
      <selection activeCell="I21" sqref="I21"/>
    </sheetView>
  </sheetViews>
  <sheetFormatPr defaultColWidth="10.5703125" defaultRowHeight="15"/>
  <cols>
    <col min="1" max="1" width="9.140625" style="48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65.42578125" style="12" customWidth="1"/>
    <col min="10" max="17" width="10.5703125" style="11"/>
    <col min="18" max="18" width="10.5703125" style="53"/>
    <col min="19" max="16384" width="10.5703125" style="18"/>
  </cols>
  <sheetData>
    <row r="1" spans="1:18" s="12" customFormat="1" ht="15" hidden="1" customHeight="1">
      <c r="C1" s="47"/>
      <c r="H1" s="12">
        <v>4</v>
      </c>
      <c r="R1" s="22"/>
    </row>
    <row r="2" spans="1:18" ht="22.5" hidden="1" customHeight="1">
      <c r="D2" s="49"/>
      <c r="E2" s="50"/>
      <c r="F2" s="21" t="str">
        <f>IF(TEMPLATE_SPHERE="HEAT","Гкал/час","тыс. куб. м/сутки")</f>
        <v>Гкал/час</v>
      </c>
      <c r="G2" s="51"/>
      <c r="H2" s="51"/>
      <c r="I2" s="52"/>
    </row>
    <row r="3" spans="1:18" s="12" customFormat="1" ht="15" hidden="1" customHeight="1">
      <c r="C3" s="47"/>
      <c r="R3" s="22"/>
    </row>
    <row r="4" spans="1:18" ht="15" customHeight="1"/>
    <row r="5" spans="1:18" ht="47.25" customHeight="1">
      <c r="D5" s="54" t="str">
        <f>TP_NAME_FORM</f>
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</c>
      <c r="E5" s="54"/>
      <c r="F5" s="54"/>
      <c r="G5" s="54"/>
      <c r="H5" s="54"/>
      <c r="I5" s="84"/>
    </row>
    <row r="6" spans="1:18" ht="15" customHeight="1">
      <c r="D6" s="77" t="str">
        <f>IF(org=0,"Не определено",org)</f>
        <v>МУП г.Новосибирска "Горводоканал"</v>
      </c>
      <c r="E6" s="77"/>
      <c r="F6" s="77"/>
      <c r="G6" s="77"/>
      <c r="H6" s="77"/>
    </row>
    <row r="7" spans="1:18" s="11" customFormat="1" ht="15" customHeight="1">
      <c r="A7" s="48"/>
      <c r="C7" s="19"/>
      <c r="D7" s="55" t="s">
        <v>67</v>
      </c>
      <c r="E7" s="55"/>
      <c r="F7" s="55"/>
      <c r="G7" s="55"/>
      <c r="H7" s="55"/>
      <c r="I7" s="12"/>
      <c r="R7" s="53"/>
    </row>
    <row r="8" spans="1:18" ht="0.75" customHeight="1">
      <c r="H8" s="12" t="s">
        <v>14</v>
      </c>
    </row>
    <row r="9" spans="1:18" ht="63" customHeight="1">
      <c r="D9" s="56"/>
      <c r="E9" s="80" t="s">
        <v>15</v>
      </c>
      <c r="F9" s="81"/>
      <c r="G9" s="58" t="str">
        <f>IF(G8="","",INDEX(DIFFERENTIATION_UNMERGE_VD,MATCH(G8,DIFFERENTIATION_ID_DIFF,0)))</f>
        <v/>
      </c>
      <c r="H9" s="82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29" t="s">
        <v>16</v>
      </c>
    </row>
    <row r="10" spans="1:18" s="11" customFormat="1" ht="15" customHeight="1">
      <c r="A10" s="48"/>
      <c r="C10" s="19"/>
      <c r="D10" s="56"/>
      <c r="E10" s="57" t="s">
        <v>17</v>
      </c>
      <c r="F10" s="57"/>
      <c r="G10" s="58" t="str">
        <f>IF(G8="","",INDEX(DIFFERENTIATION_UNMERGE_AREA,MATCH(G8,DIFFERENTIATION_ID_DIFF,0)))</f>
        <v/>
      </c>
      <c r="H10" s="58" t="str">
        <f>IF(H8="","",INDEX(DIFFERENTIATION_UNMERGE_AREA,MATCH(H8,DIFFERENTIATION_ID_DIFF,0)))</f>
        <v>без дифференциации</v>
      </c>
      <c r="I10" s="29"/>
      <c r="R10" s="53"/>
    </row>
    <row r="11" spans="1:18" s="11" customFormat="1" ht="15" customHeight="1">
      <c r="A11" s="48"/>
      <c r="C11" s="19"/>
      <c r="D11" s="56"/>
      <c r="E11" s="57" t="s">
        <v>18</v>
      </c>
      <c r="F11" s="57"/>
      <c r="G11" s="58" t="str">
        <f>IF(G8="","",INDEX(DIFFERENTIATION_UNMERGE_SYSTEM,MATCH(G8,DIFFERENTIATION_ID_DIFF,0)))</f>
        <v/>
      </c>
      <c r="H11" s="58" t="str">
        <f>IF(H8="","",INDEX(DIFFERENTIATION_UNMERGE_SYSTEM,MATCH(H8,DIFFERENTIATION_ID_DIFF,0)))</f>
        <v>без дифференциации</v>
      </c>
      <c r="I11" s="29"/>
      <c r="R11" s="53"/>
    </row>
    <row r="12" spans="1:18" s="11" customFormat="1" ht="15" customHeight="1">
      <c r="A12" s="48"/>
      <c r="C12" s="19"/>
      <c r="D12" s="59" t="s">
        <v>19</v>
      </c>
      <c r="E12" s="59"/>
      <c r="F12" s="59"/>
      <c r="G12" s="60"/>
      <c r="H12" s="60"/>
      <c r="I12" s="29"/>
      <c r="R12" s="53"/>
    </row>
    <row r="13" spans="1:18" ht="33.75" customHeight="1">
      <c r="D13" s="32" t="s">
        <v>5</v>
      </c>
      <c r="E13" s="32" t="s">
        <v>20</v>
      </c>
      <c r="F13" s="32" t="s">
        <v>21</v>
      </c>
      <c r="G13" s="32" t="s">
        <v>22</v>
      </c>
      <c r="H13" s="32" t="s">
        <v>22</v>
      </c>
      <c r="I13" s="29"/>
    </row>
    <row r="14" spans="1:18" ht="15" hidden="1" customHeight="1">
      <c r="D14" s="31" t="s">
        <v>23</v>
      </c>
      <c r="E14" s="31" t="s">
        <v>24</v>
      </c>
      <c r="F14" s="31" t="s">
        <v>7</v>
      </c>
      <c r="G14" s="61" t="str">
        <f>G1&amp;".1"</f>
        <v>.1</v>
      </c>
      <c r="H14" s="61" t="str">
        <f>H1&amp;".1"</f>
        <v>4.1</v>
      </c>
      <c r="I14" s="56"/>
    </row>
    <row r="15" spans="1:18" ht="29.25" customHeight="1">
      <c r="A15" s="11"/>
      <c r="C15" s="13"/>
      <c r="D15" s="32">
        <v>1</v>
      </c>
      <c r="E15" s="62" t="str">
        <f>TP_P_A</f>
        <v>Количество поданных заявок</v>
      </c>
      <c r="F15" s="32" t="s">
        <v>25</v>
      </c>
      <c r="G15" s="63"/>
      <c r="H15" s="64">
        <v>0</v>
      </c>
      <c r="I15" s="65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" customHeight="1">
      <c r="A16" s="11"/>
      <c r="C16" s="13"/>
      <c r="D16" s="32">
        <v>2</v>
      </c>
      <c r="E16" s="62" t="str">
        <f>TP_P_B</f>
        <v>Количество рассмотренных заявок</v>
      </c>
      <c r="F16" s="32" t="s">
        <v>25</v>
      </c>
      <c r="G16" s="63"/>
      <c r="H16" s="64">
        <v>0</v>
      </c>
      <c r="I16" s="65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2">
        <v>3</v>
      </c>
      <c r="E17" s="62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2" t="s">
        <v>25</v>
      </c>
      <c r="G17" s="63"/>
      <c r="H17" s="64">
        <v>0</v>
      </c>
      <c r="I17" s="65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2">
        <v>4</v>
      </c>
      <c r="E18" s="62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2" t="s">
        <v>26</v>
      </c>
      <c r="G18" s="66"/>
      <c r="H18" s="67"/>
      <c r="I18" s="68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69" customHeight="1">
      <c r="A19" s="11"/>
      <c r="C19" s="13"/>
      <c r="D19" s="32">
        <v>5</v>
      </c>
      <c r="E19" s="62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2" t="str">
        <f>IF(TEMPLATE_SPHERE="HEAT","Гкал/час","тыс. куб. м/сутки")</f>
        <v>Гкал/час</v>
      </c>
      <c r="G19" s="69">
        <f>SUM(G20:G21)</f>
        <v>0</v>
      </c>
      <c r="H19" s="70">
        <f>SUM(H20:H21)</f>
        <v>0</v>
      </c>
      <c r="I19" s="65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56" t="s">
        <v>27</v>
      </c>
      <c r="E20" s="62"/>
      <c r="F20" s="56"/>
      <c r="G20" s="56"/>
      <c r="H20" s="71"/>
      <c r="I20" s="72"/>
    </row>
    <row r="21" spans="1:9" ht="81" customHeight="1">
      <c r="C21" s="13"/>
      <c r="D21" s="73" t="s">
        <v>28</v>
      </c>
      <c r="E21" s="74" t="s">
        <v>29</v>
      </c>
      <c r="F21" s="32" t="str">
        <f>IF(TEMPLATE_SPHERE="HEAT","Гкал/час","тыс. куб. м/сутки")</f>
        <v>Гкал/час</v>
      </c>
      <c r="G21" s="75"/>
      <c r="H21" s="76">
        <v>0</v>
      </c>
      <c r="I21" s="68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35433070866141736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3"/>
  <sheetViews>
    <sheetView topLeftCell="C21" workbookViewId="0">
      <selection activeCell="D22" sqref="D22:K22"/>
    </sheetView>
  </sheetViews>
  <sheetFormatPr defaultColWidth="10.5703125" defaultRowHeight="15"/>
  <cols>
    <col min="1" max="1" width="9.140625" style="48" hidden="1" customWidth="1"/>
    <col min="2" max="2" width="9.140625" style="11" hidden="1" customWidth="1"/>
    <col min="3" max="3" width="1.7109375" style="19" customWidth="1"/>
    <col min="4" max="4" width="6.28515625" style="11" customWidth="1"/>
    <col min="5" max="5" width="34.28515625" style="11" customWidth="1"/>
    <col min="6" max="6" width="9.5703125" style="11" customWidth="1"/>
    <col min="7" max="7" width="25.7109375" style="11" hidden="1" customWidth="1"/>
    <col min="8" max="8" width="33.7109375" style="11" hidden="1" customWidth="1"/>
    <col min="9" max="9" width="27.42578125" style="11" customWidth="1"/>
    <col min="10" max="10" width="31.7109375" style="11" customWidth="1"/>
    <col min="11" max="11" width="41" style="12" customWidth="1"/>
    <col min="12" max="20" width="10.5703125" style="11"/>
    <col min="21" max="21" width="10.5703125" style="53"/>
    <col min="22" max="16384" width="10.5703125" style="18"/>
  </cols>
  <sheetData>
    <row r="1" spans="1:21" s="12" customFormat="1" ht="15" hidden="1" customHeight="1">
      <c r="C1" s="47"/>
      <c r="G1" s="12">
        <v>4</v>
      </c>
      <c r="I1" s="12">
        <v>4</v>
      </c>
      <c r="U1" s="22"/>
    </row>
    <row r="2" spans="1:21" s="12" customFormat="1" ht="15" hidden="1" customHeight="1">
      <c r="C2" s="47"/>
      <c r="U2" s="22"/>
    </row>
    <row r="3" spans="1:21" ht="22.5" hidden="1" customHeight="1">
      <c r="A3" s="11"/>
      <c r="B3" s="85"/>
      <c r="C3" s="86"/>
      <c r="D3" s="87" t="str">
        <f>B3&amp;".1"</f>
        <v>.1</v>
      </c>
      <c r="E3" s="88" t="s">
        <v>30</v>
      </c>
      <c r="F3" s="89" t="s">
        <v>26</v>
      </c>
      <c r="G3" s="90"/>
      <c r="H3" s="91"/>
      <c r="I3" s="90"/>
      <c r="J3" s="91"/>
      <c r="K3" s="52" t="s">
        <v>31</v>
      </c>
    </row>
    <row r="4" spans="1:21" ht="15" hidden="1" customHeight="1">
      <c r="A4" s="11"/>
      <c r="B4" s="85"/>
      <c r="C4" s="86"/>
      <c r="D4" s="87" t="str">
        <f>B3&amp;".2"</f>
        <v>.2</v>
      </c>
      <c r="E4" s="88" t="s">
        <v>32</v>
      </c>
      <c r="F4" s="89" t="s">
        <v>26</v>
      </c>
      <c r="G4" s="92" t="s">
        <v>33</v>
      </c>
      <c r="H4" s="91"/>
      <c r="I4" s="92" t="s">
        <v>33</v>
      </c>
      <c r="J4" s="91"/>
      <c r="K4" s="52" t="s">
        <v>34</v>
      </c>
    </row>
    <row r="5" spans="1:21" s="12" customFormat="1" ht="15" hidden="1" customHeight="1">
      <c r="C5" s="47"/>
      <c r="U5" s="22"/>
    </row>
    <row r="6" spans="1:21" ht="22.5" hidden="1" customHeight="1">
      <c r="A6" s="11"/>
      <c r="B6" s="85"/>
      <c r="C6" s="86"/>
      <c r="D6" s="87" t="str">
        <f>B6&amp;".1"</f>
        <v>.1</v>
      </c>
      <c r="E6" s="88" t="s">
        <v>35</v>
      </c>
      <c r="F6" s="89" t="s">
        <v>26</v>
      </c>
      <c r="G6" s="90"/>
      <c r="H6" s="91"/>
      <c r="I6" s="90"/>
      <c r="J6" s="91"/>
      <c r="K6" s="52" t="s">
        <v>36</v>
      </c>
    </row>
    <row r="7" spans="1:21" ht="15" hidden="1" customHeight="1">
      <c r="A7" s="11"/>
      <c r="B7" s="85"/>
      <c r="C7" s="86"/>
      <c r="D7" s="87" t="str">
        <f>B6&amp;".2"</f>
        <v>.2</v>
      </c>
      <c r="E7" s="88" t="s">
        <v>32</v>
      </c>
      <c r="F7" s="89" t="s">
        <v>26</v>
      </c>
      <c r="G7" s="92" t="s">
        <v>33</v>
      </c>
      <c r="H7" s="91"/>
      <c r="I7" s="92" t="s">
        <v>33</v>
      </c>
      <c r="J7" s="91"/>
      <c r="K7" s="52" t="s">
        <v>34</v>
      </c>
    </row>
    <row r="8" spans="1:21" s="12" customFormat="1" ht="15" hidden="1" customHeight="1">
      <c r="C8" s="47"/>
      <c r="U8" s="22"/>
    </row>
    <row r="9" spans="1:21" ht="22.5" hidden="1" customHeight="1">
      <c r="A9" s="11"/>
      <c r="B9" s="85"/>
      <c r="C9" s="86"/>
      <c r="D9" s="87" t="str">
        <f>B9&amp;".1"</f>
        <v>.1</v>
      </c>
      <c r="E9" s="88" t="s">
        <v>37</v>
      </c>
      <c r="F9" s="89" t="s">
        <v>26</v>
      </c>
      <c r="G9" s="90" t="s">
        <v>33</v>
      </c>
      <c r="H9" s="91" t="s">
        <v>33</v>
      </c>
      <c r="I9" s="90" t="s">
        <v>33</v>
      </c>
      <c r="J9" s="91" t="s">
        <v>33</v>
      </c>
      <c r="K9" s="52"/>
    </row>
    <row r="10" spans="1:21" ht="15" hidden="1" customHeight="1">
      <c r="A10" s="11"/>
      <c r="B10" s="85"/>
      <c r="C10" s="86"/>
      <c r="D10" s="87" t="str">
        <f>B9&amp;".2"</f>
        <v>.2</v>
      </c>
      <c r="E10" s="88" t="s">
        <v>38</v>
      </c>
      <c r="F10" s="89" t="s">
        <v>26</v>
      </c>
      <c r="G10" s="92" t="s">
        <v>33</v>
      </c>
      <c r="H10" s="91" t="s">
        <v>33</v>
      </c>
      <c r="I10" s="92" t="s">
        <v>33</v>
      </c>
      <c r="J10" s="91" t="s">
        <v>33</v>
      </c>
      <c r="K10" s="52" t="s">
        <v>39</v>
      </c>
    </row>
    <row r="11" spans="1:21" ht="15" hidden="1" customHeight="1">
      <c r="A11" s="11"/>
      <c r="B11" s="85"/>
      <c r="C11" s="86"/>
      <c r="D11" s="87" t="str">
        <f>B9&amp;".3"</f>
        <v>.3</v>
      </c>
      <c r="E11" s="88" t="s">
        <v>40</v>
      </c>
      <c r="F11" s="89" t="s">
        <v>26</v>
      </c>
      <c r="G11" s="92" t="s">
        <v>33</v>
      </c>
      <c r="H11" s="91" t="s">
        <v>33</v>
      </c>
      <c r="I11" s="92" t="s">
        <v>33</v>
      </c>
      <c r="J11" s="91" t="s">
        <v>33</v>
      </c>
      <c r="K11" s="52" t="s">
        <v>41</v>
      </c>
    </row>
    <row r="12" spans="1:21" s="12" customFormat="1" ht="15" hidden="1" customHeight="1">
      <c r="C12" s="47"/>
      <c r="U12" s="22"/>
    </row>
    <row r="13" spans="1:21" ht="33.75" hidden="1" customHeight="1">
      <c r="A13" s="11"/>
      <c r="B13" s="85"/>
      <c r="C13" s="86"/>
      <c r="D13" s="87" t="str">
        <f>B13&amp;".1"</f>
        <v>.1</v>
      </c>
      <c r="E13" s="88" t="s">
        <v>42</v>
      </c>
      <c r="F13" s="89" t="s">
        <v>26</v>
      </c>
      <c r="G13" s="90" t="s">
        <v>33</v>
      </c>
      <c r="H13" s="91" t="s">
        <v>33</v>
      </c>
      <c r="I13" s="90" t="s">
        <v>33</v>
      </c>
      <c r="J13" s="91" t="s">
        <v>33</v>
      </c>
      <c r="K13" s="52" t="s">
        <v>43</v>
      </c>
    </row>
    <row r="14" spans="1:21" ht="15" hidden="1" customHeight="1">
      <c r="B14" s="85"/>
      <c r="C14" s="86"/>
      <c r="D14" s="87" t="str">
        <f>B13&amp;".2"</f>
        <v>.2</v>
      </c>
      <c r="E14" s="88" t="s">
        <v>44</v>
      </c>
      <c r="F14" s="89" t="s">
        <v>26</v>
      </c>
      <c r="G14" s="92" t="s">
        <v>33</v>
      </c>
      <c r="H14" s="91" t="s">
        <v>33</v>
      </c>
      <c r="I14" s="92" t="s">
        <v>33</v>
      </c>
      <c r="J14" s="91" t="s">
        <v>33</v>
      </c>
      <c r="K14" s="52" t="s">
        <v>45</v>
      </c>
    </row>
    <row r="15" spans="1:21" s="12" customFormat="1" ht="15" hidden="1" customHeight="1">
      <c r="C15" s="47"/>
      <c r="U15" s="22"/>
    </row>
    <row r="16" spans="1:21" s="12" customFormat="1" ht="15" hidden="1" customHeight="1">
      <c r="C16" s="47"/>
      <c r="U16" s="22"/>
    </row>
    <row r="17" spans="1:21" s="12" customFormat="1" ht="15" hidden="1" customHeight="1">
      <c r="C17" s="47"/>
      <c r="U17" s="22"/>
    </row>
    <row r="18" spans="1:21" s="12" customFormat="1" ht="15" hidden="1" customHeight="1">
      <c r="C18" s="47"/>
      <c r="U18" s="22"/>
    </row>
    <row r="19" spans="1:21" s="12" customFormat="1" ht="15" hidden="1" customHeight="1">
      <c r="C19" s="47"/>
      <c r="U19" s="22"/>
    </row>
    <row r="20" spans="1:21" s="12" customFormat="1" ht="15" hidden="1" customHeight="1">
      <c r="C20" s="47"/>
      <c r="U20" s="22"/>
    </row>
    <row r="21" spans="1:21" ht="15" customHeight="1"/>
    <row r="22" spans="1:21" ht="27.75" customHeight="1">
      <c r="D22" s="54" t="s">
        <v>46</v>
      </c>
      <c r="E22" s="54"/>
      <c r="F22" s="54"/>
      <c r="G22" s="54"/>
      <c r="H22" s="54"/>
      <c r="I22" s="54"/>
      <c r="J22" s="46"/>
      <c r="K22" s="46"/>
    </row>
    <row r="23" spans="1:21" ht="15" customHeight="1">
      <c r="D23" s="77" t="str">
        <f>IF(org=0,"Не определено",org)</f>
        <v>МУП г.Новосибирска "Горводоканал"</v>
      </c>
      <c r="E23" s="77"/>
      <c r="F23" s="77"/>
      <c r="G23" s="77"/>
      <c r="H23" s="77"/>
      <c r="I23" s="77"/>
      <c r="J23" s="93"/>
    </row>
    <row r="24" spans="1:21" ht="15" customHeight="1">
      <c r="D24" s="77" t="s">
        <v>67</v>
      </c>
      <c r="E24" s="77"/>
      <c r="F24" s="77"/>
      <c r="G24" s="77"/>
      <c r="H24" s="77"/>
      <c r="I24" s="77"/>
      <c r="J24" s="94"/>
    </row>
    <row r="25" spans="1:21" s="11" customFormat="1" ht="0.75" customHeight="1">
      <c r="A25" s="48"/>
      <c r="C25" s="19"/>
      <c r="G25" s="12"/>
      <c r="H25" s="94"/>
      <c r="I25" s="12" t="s">
        <v>14</v>
      </c>
      <c r="J25" s="94"/>
      <c r="K25" s="12"/>
      <c r="U25" s="53"/>
    </row>
    <row r="26" spans="1:21" ht="37.5" customHeight="1">
      <c r="D26" s="56"/>
      <c r="E26" s="78" t="s">
        <v>15</v>
      </c>
      <c r="F26" s="79"/>
      <c r="G26" s="96" t="str">
        <f>IF(G25="","",INDEX(DIFFERENTIATION_UNMERGE_VD,MATCH(G25,DIFFERENTIATION_ID_DIFF,0)))</f>
        <v/>
      </c>
      <c r="H26" s="96"/>
      <c r="I26" s="107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08"/>
      <c r="K26" s="29" t="s">
        <v>16</v>
      </c>
    </row>
    <row r="27" spans="1:21" s="11" customFormat="1" ht="15" customHeight="1">
      <c r="A27" s="48"/>
      <c r="C27" s="19"/>
      <c r="D27" s="56"/>
      <c r="E27" s="57" t="s">
        <v>17</v>
      </c>
      <c r="F27" s="57"/>
      <c r="G27" s="96" t="str">
        <f>IF(G25="","",INDEX(DIFFERENTIATION_UNMERGE_AREA,MATCH(G25,DIFFERENTIATION_ID_DIFF,0)))</f>
        <v/>
      </c>
      <c r="H27" s="96"/>
      <c r="I27" s="96" t="str">
        <f>IF(I25="","",INDEX(DIFFERENTIATION_UNMERGE_AREA,MATCH(I25,DIFFERENTIATION_ID_DIFF,0)))</f>
        <v>без дифференциации</v>
      </c>
      <c r="J27" s="96"/>
      <c r="K27" s="29"/>
      <c r="U27" s="53"/>
    </row>
    <row r="28" spans="1:21" s="11" customFormat="1" ht="15" customHeight="1">
      <c r="A28" s="48"/>
      <c r="C28" s="19"/>
      <c r="D28" s="56"/>
      <c r="E28" s="57" t="s">
        <v>18</v>
      </c>
      <c r="F28" s="57"/>
      <c r="G28" s="96" t="str">
        <f>IF(G25="","",INDEX(DIFFERENTIATION_UNMERGE_SYSTEM,MATCH(G25,DIFFERENTIATION_ID_DIFF,0)))</f>
        <v/>
      </c>
      <c r="H28" s="96"/>
      <c r="I28" s="96" t="str">
        <f>IF(I25="","",INDEX(DIFFERENTIATION_UNMERGE_SYSTEM,MATCH(I25,DIFFERENTIATION_ID_DIFF,0)))</f>
        <v>без дифференциации</v>
      </c>
      <c r="J28" s="96"/>
      <c r="K28" s="29"/>
      <c r="U28" s="53"/>
    </row>
    <row r="29" spans="1:21" s="11" customFormat="1" ht="15" customHeight="1">
      <c r="A29" s="48"/>
      <c r="C29" s="19"/>
      <c r="D29" s="59" t="s">
        <v>19</v>
      </c>
      <c r="E29" s="59"/>
      <c r="F29" s="59"/>
      <c r="G29" s="60"/>
      <c r="H29" s="60"/>
      <c r="I29" s="60"/>
      <c r="J29" s="60"/>
      <c r="K29" s="29"/>
      <c r="U29" s="53"/>
    </row>
    <row r="30" spans="1:21" ht="33.75" customHeight="1">
      <c r="D30" s="32" t="s">
        <v>5</v>
      </c>
      <c r="E30" s="32" t="s">
        <v>20</v>
      </c>
      <c r="F30" s="32" t="s">
        <v>21</v>
      </c>
      <c r="G30" s="32" t="s">
        <v>22</v>
      </c>
      <c r="H30" s="32" t="s">
        <v>47</v>
      </c>
      <c r="I30" s="32" t="s">
        <v>22</v>
      </c>
      <c r="J30" s="32" t="s">
        <v>47</v>
      </c>
      <c r="K30" s="29"/>
    </row>
    <row r="31" spans="1:21" ht="15" hidden="1" customHeight="1">
      <c r="D31" s="31"/>
      <c r="E31" s="31"/>
      <c r="F31" s="31"/>
      <c r="G31" s="61"/>
      <c r="H31" s="61"/>
      <c r="I31" s="61"/>
      <c r="J31" s="61"/>
      <c r="K31" s="56"/>
    </row>
    <row r="32" spans="1:21" ht="37.5" customHeight="1">
      <c r="A32" s="11"/>
      <c r="B32" s="11" t="s">
        <v>48</v>
      </c>
      <c r="C32" s="13"/>
      <c r="D32" s="97">
        <v>1</v>
      </c>
      <c r="E32" s="98" t="s">
        <v>49</v>
      </c>
      <c r="F32" s="32" t="s">
        <v>26</v>
      </c>
      <c r="G32" s="32" t="s">
        <v>26</v>
      </c>
      <c r="H32" s="32" t="s">
        <v>26</v>
      </c>
      <c r="I32" s="32" t="s">
        <v>26</v>
      </c>
      <c r="J32" s="32" t="s">
        <v>26</v>
      </c>
      <c r="K32" s="56"/>
    </row>
    <row r="33" spans="1:21" ht="21.75" customHeight="1">
      <c r="A33" s="11"/>
      <c r="C33" s="11"/>
      <c r="D33" s="99"/>
      <c r="E33" s="100" t="s">
        <v>50</v>
      </c>
      <c r="F33" s="99"/>
      <c r="G33" s="99"/>
      <c r="H33" s="99"/>
      <c r="I33" s="99"/>
      <c r="J33" s="99"/>
      <c r="K33" s="101"/>
      <c r="U33" s="11"/>
    </row>
    <row r="34" spans="1:21" ht="48" customHeight="1">
      <c r="A34" s="11"/>
      <c r="B34" s="93" t="s">
        <v>51</v>
      </c>
      <c r="C34" s="13"/>
      <c r="D34" s="97">
        <v>2</v>
      </c>
      <c r="E34" s="98" t="s">
        <v>52</v>
      </c>
      <c r="F34" s="32" t="s">
        <v>26</v>
      </c>
      <c r="G34" s="32" t="s">
        <v>26</v>
      </c>
      <c r="H34" s="32" t="s">
        <v>26</v>
      </c>
      <c r="I34" s="32"/>
      <c r="J34" s="32"/>
      <c r="K34" s="56"/>
    </row>
    <row r="35" spans="1:21" ht="25.5" customHeight="1">
      <c r="A35" s="11"/>
      <c r="C35" s="11"/>
      <c r="D35" s="99"/>
      <c r="E35" s="100" t="s">
        <v>53</v>
      </c>
      <c r="F35" s="99"/>
      <c r="G35" s="99"/>
      <c r="H35" s="99"/>
      <c r="I35" s="99"/>
      <c r="J35" s="99"/>
      <c r="K35" s="101"/>
      <c r="U35" s="11"/>
    </row>
    <row r="36" spans="1:21" ht="144" customHeight="1">
      <c r="A36" s="11"/>
      <c r="B36" s="11" t="s">
        <v>54</v>
      </c>
      <c r="C36" s="13"/>
      <c r="D36" s="97">
        <v>3</v>
      </c>
      <c r="E36" s="98" t="s">
        <v>55</v>
      </c>
      <c r="F36" s="32" t="s">
        <v>26</v>
      </c>
      <c r="G36" s="37" t="s">
        <v>56</v>
      </c>
      <c r="H36" s="32" t="s">
        <v>26</v>
      </c>
      <c r="I36" s="37" t="s">
        <v>56</v>
      </c>
      <c r="J36" s="32" t="s">
        <v>26</v>
      </c>
      <c r="K36" s="56" t="s">
        <v>57</v>
      </c>
    </row>
    <row r="37" spans="1:21" ht="93.75" customHeight="1">
      <c r="A37" s="11"/>
      <c r="B37" s="85" t="s">
        <v>58</v>
      </c>
      <c r="C37" s="95" t="s">
        <v>59</v>
      </c>
      <c r="D37" s="102" t="str">
        <f>B37&amp;".1"</f>
        <v>3.1.1</v>
      </c>
      <c r="E37" s="103" t="s">
        <v>37</v>
      </c>
      <c r="F37" s="32" t="s">
        <v>26</v>
      </c>
      <c r="G37" s="104" t="s">
        <v>33</v>
      </c>
      <c r="H37" s="105" t="s">
        <v>33</v>
      </c>
      <c r="I37" s="104" t="s">
        <v>60</v>
      </c>
      <c r="J37" s="105" t="s">
        <v>61</v>
      </c>
      <c r="K37" s="56"/>
    </row>
    <row r="38" spans="1:21" ht="29.25" customHeight="1">
      <c r="A38" s="11"/>
      <c r="B38" s="85"/>
      <c r="C38" s="95"/>
      <c r="D38" s="102" t="str">
        <f>B37&amp;".2"</f>
        <v>3.1.2</v>
      </c>
      <c r="E38" s="103" t="s">
        <v>38</v>
      </c>
      <c r="F38" s="32" t="s">
        <v>26</v>
      </c>
      <c r="G38" s="106" t="s">
        <v>33</v>
      </c>
      <c r="H38" s="105" t="s">
        <v>33</v>
      </c>
      <c r="I38" s="106">
        <v>45117.645590277774</v>
      </c>
      <c r="J38" s="105" t="s">
        <v>33</v>
      </c>
      <c r="K38" s="56" t="s">
        <v>39</v>
      </c>
    </row>
    <row r="39" spans="1:21" ht="28.5" customHeight="1">
      <c r="A39" s="11"/>
      <c r="B39" s="85"/>
      <c r="C39" s="95"/>
      <c r="D39" s="102" t="str">
        <f>B37&amp;".3"</f>
        <v>3.1.3</v>
      </c>
      <c r="E39" s="103" t="s">
        <v>40</v>
      </c>
      <c r="F39" s="32" t="s">
        <v>26</v>
      </c>
      <c r="G39" s="106" t="s">
        <v>33</v>
      </c>
      <c r="H39" s="105" t="s">
        <v>33</v>
      </c>
      <c r="I39" s="106">
        <v>45126.64565972222</v>
      </c>
      <c r="J39" s="105" t="s">
        <v>33</v>
      </c>
      <c r="K39" s="56" t="s">
        <v>41</v>
      </c>
    </row>
    <row r="40" spans="1:21" ht="11.25" customHeight="1">
      <c r="A40" s="11"/>
      <c r="C40" s="11"/>
      <c r="D40" s="99"/>
      <c r="E40" s="100" t="s">
        <v>62</v>
      </c>
      <c r="F40" s="99"/>
      <c r="G40" s="99"/>
      <c r="H40" s="99"/>
      <c r="I40" s="99"/>
      <c r="J40" s="99"/>
      <c r="K40" s="101"/>
      <c r="U40" s="11"/>
    </row>
    <row r="41" spans="1:21" ht="138" customHeight="1">
      <c r="A41" s="11"/>
      <c r="B41" s="11" t="s">
        <v>63</v>
      </c>
      <c r="C41" s="13"/>
      <c r="D41" s="97">
        <v>4</v>
      </c>
      <c r="E41" s="98" t="s">
        <v>64</v>
      </c>
      <c r="F41" s="32" t="s">
        <v>26</v>
      </c>
      <c r="G41" s="37" t="s">
        <v>56</v>
      </c>
      <c r="H41" s="32" t="s">
        <v>26</v>
      </c>
      <c r="I41" s="37" t="s">
        <v>56</v>
      </c>
      <c r="J41" s="32" t="s">
        <v>26</v>
      </c>
      <c r="K41" s="56" t="s">
        <v>65</v>
      </c>
    </row>
    <row r="42" spans="1:21" ht="120" customHeight="1">
      <c r="A42" s="11"/>
      <c r="B42" s="85" t="s">
        <v>66</v>
      </c>
      <c r="C42" s="95" t="s">
        <v>59</v>
      </c>
      <c r="D42" s="102" t="str">
        <f>B42&amp;".1"</f>
        <v>4.1.1</v>
      </c>
      <c r="E42" s="103" t="s">
        <v>42</v>
      </c>
      <c r="F42" s="32" t="s">
        <v>26</v>
      </c>
      <c r="G42" s="104" t="s">
        <v>33</v>
      </c>
      <c r="H42" s="105" t="s">
        <v>33</v>
      </c>
      <c r="I42" s="104" t="s">
        <v>60</v>
      </c>
      <c r="J42" s="105" t="s">
        <v>61</v>
      </c>
      <c r="K42" s="56" t="s">
        <v>43</v>
      </c>
    </row>
    <row r="43" spans="1:21" ht="39.75" customHeight="1">
      <c r="B43" s="85"/>
      <c r="C43" s="95"/>
      <c r="D43" s="102" t="str">
        <f>B42&amp;".2"</f>
        <v>4.1.2</v>
      </c>
      <c r="E43" s="103" t="s">
        <v>44</v>
      </c>
      <c r="F43" s="32" t="s">
        <v>26</v>
      </c>
      <c r="G43" s="106" t="s">
        <v>33</v>
      </c>
      <c r="H43" s="105" t="s">
        <v>33</v>
      </c>
      <c r="I43" s="106">
        <v>45117.647199074076</v>
      </c>
      <c r="J43" s="105" t="s">
        <v>33</v>
      </c>
      <c r="K43" s="56" t="s">
        <v>45</v>
      </c>
    </row>
  </sheetData>
  <mergeCells count="26">
    <mergeCell ref="B37:B39"/>
    <mergeCell ref="C37:C39"/>
    <mergeCell ref="B42:B43"/>
    <mergeCell ref="C42:C43"/>
    <mergeCell ref="D22:K22"/>
    <mergeCell ref="D24:I24"/>
    <mergeCell ref="K26:K30"/>
    <mergeCell ref="E27:F27"/>
    <mergeCell ref="G27:H27"/>
    <mergeCell ref="I27:J27"/>
    <mergeCell ref="E28:F28"/>
    <mergeCell ref="G28:H28"/>
    <mergeCell ref="I28:J28"/>
    <mergeCell ref="D29:F29"/>
    <mergeCell ref="B13:B14"/>
    <mergeCell ref="C13:C14"/>
    <mergeCell ref="D23:I23"/>
    <mergeCell ref="E26:F26"/>
    <mergeCell ref="G26:H26"/>
    <mergeCell ref="I26:J26"/>
    <mergeCell ref="B3:B4"/>
    <mergeCell ref="C3:C4"/>
    <mergeCell ref="B6:B7"/>
    <mergeCell ref="C6:C7"/>
    <mergeCell ref="B9:B11"/>
    <mergeCell ref="C9:C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  <dataValidation type="textLength" operator="lessThanOrEqual" allowBlank="1" showInputMessage="1" showErrorMessage="1" errorTitle="Ошибка" error="Допускается ввод не более 900 символов!" sqref="I3 I42 G42 I37 G37 G3 G9 G13 G6 I13 I9 I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I43 G43 I38:I39 G38:G39 G4 G10:G11 I7 G14 G7 I10:I11 I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3:J14 J42:J43 H42:H43 J37:J39 H37:H39 J9:J11 H13:H14 H9:H11 H6:H7 H3:H4 J6:J7 J3:J4">
      <formula1>900</formula1>
    </dataValidation>
    <dataValidation allowBlank="1" showInputMessage="1" showErrorMessage="1" prompt="Для выбора выполните двойной щелчок левой клавиши мыши по ячейке." sqref="I36 G36 I41 G41"/>
  </dataValidations>
  <hyperlinks>
    <hyperlink ref="J37" r:id="rId1"/>
    <hyperlink ref="J42" r:id="rId2"/>
  </hyperlinks>
  <pageMargins left="0" right="0" top="0" bottom="0" header="0" footer="0"/>
  <pageSetup paperSize="9" scale="95" orientation="landscape" horizontalDpi="180" verticalDpi="18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Территории</vt:lpstr>
      <vt:lpstr>Форма 16.</vt:lpstr>
      <vt:lpstr>Форма 13.1.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2023-10-25T06:50:34Z</dcterms:modified>
</cp:coreProperties>
</file>